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O95" i="1"/>
  <c r="O96" s="1"/>
  <c r="X85"/>
  <c r="V85"/>
  <c r="AA84"/>
  <c r="Y84"/>
  <c r="Z84" s="1"/>
  <c r="W84"/>
  <c r="AA83"/>
  <c r="Y83"/>
  <c r="Z83" s="1"/>
  <c r="W83"/>
  <c r="AA82"/>
  <c r="Y82"/>
  <c r="Z82" s="1"/>
  <c r="W82"/>
  <c r="AA81"/>
  <c r="AA85" s="1"/>
  <c r="Y81"/>
  <c r="Z81" s="1"/>
  <c r="Z85" s="1"/>
  <c r="W81"/>
  <c r="W85" s="1"/>
  <c r="T78"/>
  <c r="R78"/>
  <c r="AA77"/>
  <c r="U77"/>
  <c r="S77"/>
  <c r="Z77" s="1"/>
  <c r="AA76"/>
  <c r="U76"/>
  <c r="S76"/>
  <c r="Z76" s="1"/>
  <c r="AA75"/>
  <c r="U75"/>
  <c r="S75"/>
  <c r="Z75" s="1"/>
  <c r="AA74"/>
  <c r="U74"/>
  <c r="S74"/>
  <c r="Z74" s="1"/>
  <c r="AA73"/>
  <c r="U73"/>
  <c r="S73"/>
  <c r="Z73" s="1"/>
  <c r="AA72"/>
  <c r="U72"/>
  <c r="S72"/>
  <c r="Z72" s="1"/>
  <c r="AA71"/>
  <c r="U71"/>
  <c r="S71"/>
  <c r="Z71" s="1"/>
  <c r="AA70"/>
  <c r="U70"/>
  <c r="Z70" s="1"/>
  <c r="S70"/>
  <c r="AA69"/>
  <c r="U69"/>
  <c r="Z69" s="1"/>
  <c r="S69"/>
  <c r="AA68"/>
  <c r="U68"/>
  <c r="Z68" s="1"/>
  <c r="S68"/>
  <c r="AA67"/>
  <c r="U67"/>
  <c r="Z67" s="1"/>
  <c r="S67"/>
  <c r="AA66"/>
  <c r="U66"/>
  <c r="Z66" s="1"/>
  <c r="S66"/>
  <c r="AA65"/>
  <c r="U65"/>
  <c r="Z65" s="1"/>
  <c r="S65"/>
  <c r="AA64"/>
  <c r="U64"/>
  <c r="Z64" s="1"/>
  <c r="S64"/>
  <c r="AA63"/>
  <c r="U63"/>
  <c r="Z63" s="1"/>
  <c r="S63"/>
  <c r="AA62"/>
  <c r="U62"/>
  <c r="Z62" s="1"/>
  <c r="S62"/>
  <c r="AA61"/>
  <c r="U61"/>
  <c r="Z61" s="1"/>
  <c r="S61"/>
  <c r="AA60"/>
  <c r="U60"/>
  <c r="Z60" s="1"/>
  <c r="S60"/>
  <c r="AA59"/>
  <c r="U59"/>
  <c r="Z59" s="1"/>
  <c r="S59"/>
  <c r="AA58"/>
  <c r="U58"/>
  <c r="Z58" s="1"/>
  <c r="S58"/>
  <c r="AA57"/>
  <c r="U57"/>
  <c r="Z57" s="1"/>
  <c r="S57"/>
  <c r="AA56"/>
  <c r="U56"/>
  <c r="Z56" s="1"/>
  <c r="S56"/>
  <c r="AA55"/>
  <c r="U55"/>
  <c r="Z55" s="1"/>
  <c r="S55"/>
  <c r="AA54"/>
  <c r="U54"/>
  <c r="Z54" s="1"/>
  <c r="S54"/>
  <c r="AA53"/>
  <c r="U53"/>
  <c r="Z53" s="1"/>
  <c r="S53"/>
  <c r="AA52"/>
  <c r="U52"/>
  <c r="Z52" s="1"/>
  <c r="S52"/>
  <c r="AA51"/>
  <c r="U51"/>
  <c r="Z51" s="1"/>
  <c r="S51"/>
  <c r="AA50"/>
  <c r="U50"/>
  <c r="Z50" s="1"/>
  <c r="S50"/>
  <c r="AA49"/>
  <c r="U49"/>
  <c r="Z49" s="1"/>
  <c r="S49"/>
  <c r="AA48"/>
  <c r="U48"/>
  <c r="Z48" s="1"/>
  <c r="S48"/>
  <c r="AA47"/>
  <c r="U47"/>
  <c r="Z47" s="1"/>
  <c r="S47"/>
  <c r="AA46"/>
  <c r="U46"/>
  <c r="Z46" s="1"/>
  <c r="S46"/>
  <c r="AA45"/>
  <c r="U45"/>
  <c r="Z45" s="1"/>
  <c r="S45"/>
  <c r="AA44"/>
  <c r="U44"/>
  <c r="Z44" s="1"/>
  <c r="S44"/>
  <c r="AA43"/>
  <c r="U43"/>
  <c r="Z43" s="1"/>
  <c r="S43"/>
  <c r="AA42"/>
  <c r="U42"/>
  <c r="Z42" s="1"/>
  <c r="S42"/>
  <c r="AA41"/>
  <c r="U41"/>
  <c r="Z41" s="1"/>
  <c r="S41"/>
  <c r="AA40"/>
  <c r="U40"/>
  <c r="Z40" s="1"/>
  <c r="S40"/>
  <c r="AA39"/>
  <c r="U39"/>
  <c r="Z39" s="1"/>
  <c r="S39"/>
  <c r="AA38"/>
  <c r="U38"/>
  <c r="Z38" s="1"/>
  <c r="S38"/>
  <c r="AA37"/>
  <c r="U37"/>
  <c r="Z37" s="1"/>
  <c r="S37"/>
  <c r="AA36"/>
  <c r="U36"/>
  <c r="Z36" s="1"/>
  <c r="S36"/>
  <c r="AA35"/>
  <c r="U35"/>
  <c r="Z35" s="1"/>
  <c r="S35"/>
  <c r="AA34"/>
  <c r="U34"/>
  <c r="Z34" s="1"/>
  <c r="S34"/>
  <c r="AA33"/>
  <c r="U33"/>
  <c r="Z33" s="1"/>
  <c r="S33"/>
  <c r="AA32"/>
  <c r="U32"/>
  <c r="Z32" s="1"/>
  <c r="S32"/>
  <c r="AA31"/>
  <c r="U31"/>
  <c r="Z31" s="1"/>
  <c r="S31"/>
  <c r="AA30"/>
  <c r="U30"/>
  <c r="Z30" s="1"/>
  <c r="S30"/>
  <c r="AA29"/>
  <c r="U29"/>
  <c r="Z29" s="1"/>
  <c r="S29"/>
  <c r="AA28"/>
  <c r="U28"/>
  <c r="Z28" s="1"/>
  <c r="S28"/>
  <c r="AA27"/>
  <c r="U27"/>
  <c r="Z27" s="1"/>
  <c r="S27"/>
  <c r="AA26"/>
  <c r="U26"/>
  <c r="Z26" s="1"/>
  <c r="S26"/>
  <c r="AA25"/>
  <c r="U25"/>
  <c r="Z25" s="1"/>
  <c r="S25"/>
  <c r="AA24"/>
  <c r="U24"/>
  <c r="Z24" s="1"/>
  <c r="S24"/>
  <c r="AA23"/>
  <c r="U23"/>
  <c r="Z23" s="1"/>
  <c r="S23"/>
  <c r="AA22"/>
  <c r="U22"/>
  <c r="Z22" s="1"/>
  <c r="S22"/>
  <c r="AA21"/>
  <c r="U21"/>
  <c r="Z21" s="1"/>
  <c r="S21"/>
  <c r="AA20"/>
  <c r="U20"/>
  <c r="Z20" s="1"/>
  <c r="S20"/>
  <c r="AA19"/>
  <c r="U19"/>
  <c r="Z19" s="1"/>
  <c r="S19"/>
  <c r="AA18"/>
  <c r="U18"/>
  <c r="Z18" s="1"/>
  <c r="S18"/>
  <c r="AA17"/>
  <c r="U17"/>
  <c r="Z17" s="1"/>
  <c r="S17"/>
  <c r="AA16"/>
  <c r="U16"/>
  <c r="Z16" s="1"/>
  <c r="S16"/>
  <c r="AA15"/>
  <c r="U15"/>
  <c r="Z15" s="1"/>
  <c r="S15"/>
  <c r="AA14"/>
  <c r="U14"/>
  <c r="Z14" s="1"/>
  <c r="S14"/>
  <c r="AA13"/>
  <c r="U13"/>
  <c r="Z13" s="1"/>
  <c r="S13"/>
  <c r="AA12"/>
  <c r="U12"/>
  <c r="Z12" s="1"/>
  <c r="S12"/>
  <c r="AA11"/>
  <c r="U11"/>
  <c r="Z11" s="1"/>
  <c r="S11"/>
  <c r="AA10"/>
  <c r="U10"/>
  <c r="Z10" s="1"/>
  <c r="S10"/>
  <c r="AA9"/>
  <c r="U9"/>
  <c r="Z9" s="1"/>
  <c r="S9"/>
  <c r="AA8"/>
  <c r="AA78" s="1"/>
  <c r="U8"/>
  <c r="Z8" s="1"/>
  <c r="Z78" s="1"/>
  <c r="S8"/>
  <c r="S78" s="1"/>
  <c r="Z87" l="1"/>
  <c r="AA87"/>
  <c r="AA86"/>
  <c r="AA88" s="1"/>
  <c r="Z86"/>
  <c r="Z88" s="1"/>
  <c r="U78"/>
  <c r="Y85"/>
</calcChain>
</file>

<file path=xl/sharedStrings.xml><?xml version="1.0" encoding="utf-8"?>
<sst xmlns="http://schemas.openxmlformats.org/spreadsheetml/2006/main" count="104" uniqueCount="99">
  <si>
    <t xml:space="preserve">جدول محاسبه سطح (ضريب) واقعي واستاندارد مكانيزاسيون باغات شهرستان لنجان  سال94 </t>
  </si>
  <si>
    <t>رديف</t>
  </si>
  <si>
    <t>نام ماشين</t>
  </si>
  <si>
    <t>توان       (اسب بخار)</t>
  </si>
  <si>
    <t>ضريب استفاده در باغات</t>
  </si>
  <si>
    <t>تعداد(دستگاه )</t>
  </si>
  <si>
    <t xml:space="preserve">       مجموع توان واقعي (اسب بخار)</t>
  </si>
  <si>
    <t xml:space="preserve">مجموع توان استاندارد ( اسب بخار) </t>
  </si>
  <si>
    <t>عمر ماشين(سال)</t>
  </si>
  <si>
    <t>تا 13 سال</t>
  </si>
  <si>
    <t>%75توان</t>
  </si>
  <si>
    <t>بيش از 13 سال</t>
  </si>
  <si>
    <t>%50توان</t>
  </si>
  <si>
    <t>تراكتور</t>
  </si>
  <si>
    <t>يونيورسال(روماني)455</t>
  </si>
  <si>
    <t>يونيورسال(روماني)650</t>
  </si>
  <si>
    <t>فرگوسن240</t>
  </si>
  <si>
    <t>فرگوسن135</t>
  </si>
  <si>
    <t>فرگوسن165</t>
  </si>
  <si>
    <t>فرگوسن 285</t>
  </si>
  <si>
    <t>فرگوسن 185</t>
  </si>
  <si>
    <t>فرگوسن299</t>
  </si>
  <si>
    <t>فرگوسن475</t>
  </si>
  <si>
    <t>فرگوسن485</t>
  </si>
  <si>
    <t>فرگوسن800</t>
  </si>
  <si>
    <t>فرگوسن 399</t>
  </si>
  <si>
    <t>فرگوسن 6290</t>
  </si>
  <si>
    <t>جاندیر1030</t>
  </si>
  <si>
    <t>جاندیر2030</t>
  </si>
  <si>
    <t>جاندیر2040</t>
  </si>
  <si>
    <t>جاندیر2130</t>
  </si>
  <si>
    <t>جاندیر3130</t>
  </si>
  <si>
    <t>جاندیر3140</t>
  </si>
  <si>
    <t>جاندیر3350</t>
  </si>
  <si>
    <t>جاندیر4230</t>
  </si>
  <si>
    <t>جاندیر4450</t>
  </si>
  <si>
    <t>جاندیر4560</t>
  </si>
  <si>
    <t>نیوهلند125</t>
  </si>
  <si>
    <t>نیوهلند155</t>
  </si>
  <si>
    <t>نیوهلند6090</t>
  </si>
  <si>
    <t>والترا 8400</t>
  </si>
  <si>
    <t>والتراT171</t>
  </si>
  <si>
    <t>یوروپارس50B</t>
  </si>
  <si>
    <t>یوروپارس 400</t>
  </si>
  <si>
    <t>یوروپارس 404</t>
  </si>
  <si>
    <t>یوروپارس 824</t>
  </si>
  <si>
    <t>بی ام600</t>
  </si>
  <si>
    <t>بی ام650</t>
  </si>
  <si>
    <t>بی ام800</t>
  </si>
  <si>
    <t>تيم554</t>
  </si>
  <si>
    <t>تيم904</t>
  </si>
  <si>
    <t>گلدونی238</t>
  </si>
  <si>
    <t>گلدونی 938</t>
  </si>
  <si>
    <t>گلدونی 930</t>
  </si>
  <si>
    <t>گلدونی 950</t>
  </si>
  <si>
    <t>گلدونی 230</t>
  </si>
  <si>
    <t>گلدونی 341</t>
  </si>
  <si>
    <t>کوبوتا</t>
  </si>
  <si>
    <t>ایساکی</t>
  </si>
  <si>
    <t>DTMداروانا200</t>
  </si>
  <si>
    <t>باغي هينو</t>
  </si>
  <si>
    <t>فيات640</t>
  </si>
  <si>
    <t>هلدر</t>
  </si>
  <si>
    <t>ماهیندرا 6000</t>
  </si>
  <si>
    <t>ITM750</t>
  </si>
  <si>
    <t>سام 150</t>
  </si>
  <si>
    <t>سام 95</t>
  </si>
  <si>
    <t>اکراین</t>
  </si>
  <si>
    <t>ارويد</t>
  </si>
  <si>
    <t>يوتو904</t>
  </si>
  <si>
    <t>تافه</t>
  </si>
  <si>
    <t>اشتاير</t>
  </si>
  <si>
    <t>بلاروس921</t>
  </si>
  <si>
    <t>سپاهان</t>
  </si>
  <si>
    <t>كيس</t>
  </si>
  <si>
    <t>لديني135</t>
  </si>
  <si>
    <t>لديني165</t>
  </si>
  <si>
    <t>تيم 1003</t>
  </si>
  <si>
    <t>کلاس630C</t>
  </si>
  <si>
    <t>برانسون2900</t>
  </si>
  <si>
    <t>سایر(اذر یوراتراک ...)</t>
  </si>
  <si>
    <t>جمع</t>
  </si>
  <si>
    <t xml:space="preserve">انواع تيلر ،دروگر،سمپاش موتوري (پشتي ،فرقوني وزنبه اي)  </t>
  </si>
  <si>
    <t>تا5 سال</t>
  </si>
  <si>
    <t>بيش از5 سال</t>
  </si>
  <si>
    <t xml:space="preserve"> انواع تیلر</t>
  </si>
  <si>
    <t>انواع سمپاش موتوری پشتی      ،فرقوني وزنبه اي</t>
  </si>
  <si>
    <t>رتيواتور باغي</t>
  </si>
  <si>
    <t>جمع توان</t>
  </si>
  <si>
    <t xml:space="preserve"> ميانگين 5 ساله سطح باغات</t>
  </si>
  <si>
    <t>ضريب( واقعي ستون 9-  استاندارد ستون 10)</t>
  </si>
  <si>
    <t>سطح باغيات درجه 1،2،3</t>
  </si>
  <si>
    <t>سال زراعي</t>
  </si>
  <si>
    <t>89-90</t>
  </si>
  <si>
    <t>90-91</t>
  </si>
  <si>
    <t>91-92</t>
  </si>
  <si>
    <t>92-93</t>
  </si>
  <si>
    <t>93-94</t>
  </si>
  <si>
    <t>ميانگين 5 ساله</t>
  </si>
</sst>
</file>

<file path=xl/styles.xml><?xml version="1.0" encoding="utf-8"?>
<styleSheet xmlns="http://schemas.openxmlformats.org/spreadsheetml/2006/main">
  <fonts count="9">
    <font>
      <sz val="11"/>
      <color theme="1"/>
      <name val="Arial"/>
      <family val="2"/>
      <scheme val="minor"/>
    </font>
    <font>
      <sz val="10"/>
      <name val="Arial"/>
      <family val="2"/>
    </font>
    <font>
      <sz val="10"/>
      <color theme="1"/>
      <name val="B Titr"/>
      <charset val="178"/>
    </font>
    <font>
      <sz val="7"/>
      <color theme="1"/>
      <name val="B Titr"/>
      <charset val="178"/>
    </font>
    <font>
      <sz val="7"/>
      <name val="B Titr"/>
      <charset val="178"/>
    </font>
    <font>
      <sz val="7"/>
      <color theme="1"/>
      <name val="Arial"/>
      <family val="2"/>
      <scheme val="minor"/>
    </font>
    <font>
      <sz val="7"/>
      <color rgb="FFFF0000"/>
      <name val="B Titr"/>
      <charset val="178"/>
    </font>
    <font>
      <sz val="7"/>
      <name val="Arial"/>
      <family val="2"/>
    </font>
    <font>
      <sz val="7"/>
      <color theme="1"/>
      <name val="Arial"/>
      <family val="2"/>
      <charset val="178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91">
    <xf numFmtId="0" fontId="0" fillId="0" borderId="0" xfId="0"/>
    <xf numFmtId="0" fontId="0" fillId="0" borderId="0" xfId="0" applyAlignment="1">
      <alignment readingOrder="1"/>
    </xf>
    <xf numFmtId="0" fontId="7" fillId="0" borderId="0" xfId="1" applyFont="1" applyAlignment="1" applyProtection="1">
      <alignment readingOrder="1"/>
    </xf>
    <xf numFmtId="0" fontId="0" fillId="0" borderId="0" xfId="0" applyBorder="1" applyAlignment="1" applyProtection="1">
      <alignment readingOrder="1"/>
    </xf>
    <xf numFmtId="0" fontId="0" fillId="0" borderId="0" xfId="0" applyAlignment="1" applyProtection="1">
      <alignment readingOrder="1"/>
    </xf>
    <xf numFmtId="0" fontId="8" fillId="0" borderId="0" xfId="0" applyFont="1" applyAlignment="1" applyProtection="1">
      <alignment readingOrder="1"/>
    </xf>
    <xf numFmtId="0" fontId="2" fillId="2" borderId="1" xfId="1" applyFont="1" applyFill="1" applyBorder="1" applyAlignment="1" applyProtection="1">
      <alignment vertical="center" readingOrder="1"/>
    </xf>
    <xf numFmtId="0" fontId="2" fillId="2" borderId="2" xfId="1" applyFont="1" applyFill="1" applyBorder="1" applyAlignment="1" applyProtection="1">
      <alignment vertical="center" readingOrder="1"/>
    </xf>
    <xf numFmtId="0" fontId="2" fillId="2" borderId="3" xfId="1" applyFont="1" applyFill="1" applyBorder="1" applyAlignment="1" applyProtection="1">
      <alignment vertical="center" readingOrder="1"/>
    </xf>
    <xf numFmtId="0" fontId="3" fillId="0" borderId="4" xfId="1" applyFont="1" applyBorder="1" applyAlignment="1" applyProtection="1">
      <alignment vertical="center" readingOrder="1"/>
    </xf>
    <xf numFmtId="0" fontId="3" fillId="0" borderId="5" xfId="1" applyFont="1" applyBorder="1" applyAlignment="1" applyProtection="1">
      <alignment vertical="center" wrapText="1" readingOrder="1"/>
    </xf>
    <xf numFmtId="0" fontId="3" fillId="0" borderId="4" xfId="1" applyFont="1" applyBorder="1" applyAlignment="1" applyProtection="1">
      <alignment vertical="center" wrapText="1" readingOrder="1"/>
    </xf>
    <xf numFmtId="0" fontId="3" fillId="0" borderId="5" xfId="1" applyFont="1" applyBorder="1" applyAlignment="1" applyProtection="1">
      <alignment vertical="center" readingOrder="1"/>
    </xf>
    <xf numFmtId="0" fontId="3" fillId="3" borderId="4" xfId="0" applyFont="1" applyFill="1" applyBorder="1" applyAlignment="1" applyProtection="1">
      <alignment vertical="center" wrapText="1" readingOrder="1"/>
    </xf>
    <xf numFmtId="0" fontId="3" fillId="4" borderId="4" xfId="0" applyFont="1" applyFill="1" applyBorder="1" applyAlignment="1" applyProtection="1">
      <alignment vertical="center" wrapText="1" readingOrder="1"/>
    </xf>
    <xf numFmtId="0" fontId="3" fillId="0" borderId="6" xfId="1" applyFont="1" applyBorder="1" applyAlignment="1" applyProtection="1">
      <alignment vertical="center" readingOrder="1"/>
    </xf>
    <xf numFmtId="0" fontId="3" fillId="0" borderId="6" xfId="1" applyFont="1" applyBorder="1" applyAlignment="1" applyProtection="1">
      <alignment vertical="center" wrapText="1" readingOrder="1"/>
    </xf>
    <xf numFmtId="0" fontId="3" fillId="3" borderId="6" xfId="0" applyFont="1" applyFill="1" applyBorder="1" applyAlignment="1" applyProtection="1">
      <alignment vertical="center" wrapText="1" readingOrder="1"/>
    </xf>
    <xf numFmtId="0" fontId="3" fillId="4" borderId="6" xfId="0" applyFont="1" applyFill="1" applyBorder="1" applyAlignment="1" applyProtection="1">
      <alignment vertical="center" wrapText="1" readingOrder="1"/>
    </xf>
    <xf numFmtId="0" fontId="3" fillId="0" borderId="7" xfId="1" applyFont="1" applyBorder="1" applyAlignment="1" applyProtection="1">
      <alignment vertical="center" readingOrder="1"/>
    </xf>
    <xf numFmtId="0" fontId="3" fillId="0" borderId="7" xfId="1" applyFont="1" applyBorder="1" applyAlignment="1" applyProtection="1">
      <alignment vertical="center" wrapText="1" readingOrder="1"/>
    </xf>
    <xf numFmtId="0" fontId="3" fillId="5" borderId="5" xfId="1" applyFont="1" applyFill="1" applyBorder="1" applyAlignment="1" applyProtection="1">
      <alignment vertical="center" readingOrder="1"/>
    </xf>
    <xf numFmtId="0" fontId="3" fillId="0" borderId="5" xfId="1" applyFont="1" applyBorder="1" applyAlignment="1" applyProtection="1">
      <alignment vertical="center" readingOrder="1"/>
    </xf>
    <xf numFmtId="0" fontId="3" fillId="3" borderId="7" xfId="0" applyFont="1" applyFill="1" applyBorder="1" applyAlignment="1" applyProtection="1">
      <alignment vertical="center" wrapText="1" readingOrder="1"/>
    </xf>
    <xf numFmtId="0" fontId="3" fillId="4" borderId="7" xfId="0" applyFont="1" applyFill="1" applyBorder="1" applyAlignment="1" applyProtection="1">
      <alignment vertical="center" wrapText="1" readingOrder="1"/>
    </xf>
    <xf numFmtId="0" fontId="3" fillId="6" borderId="5" xfId="1" applyFont="1" applyFill="1" applyBorder="1" applyAlignment="1" applyProtection="1">
      <alignment vertical="center" readingOrder="1"/>
    </xf>
    <xf numFmtId="0" fontId="3" fillId="6" borderId="8" xfId="1" applyFont="1" applyFill="1" applyBorder="1" applyAlignment="1" applyProtection="1">
      <alignment vertical="center" readingOrder="1"/>
    </xf>
    <xf numFmtId="0" fontId="3" fillId="6" borderId="9" xfId="1" applyFont="1" applyFill="1" applyBorder="1" applyAlignment="1" applyProtection="1">
      <alignment vertical="center" readingOrder="1"/>
    </xf>
    <xf numFmtId="0" fontId="3" fillId="6" borderId="10" xfId="1" applyFont="1" applyFill="1" applyBorder="1" applyAlignment="1" applyProtection="1">
      <alignment vertical="center" readingOrder="1"/>
    </xf>
    <xf numFmtId="0" fontId="4" fillId="7" borderId="5" xfId="1" applyNumberFormat="1" applyFont="1" applyFill="1" applyBorder="1" applyAlignment="1" applyProtection="1">
      <alignment vertical="center" wrapText="1" readingOrder="1"/>
    </xf>
    <xf numFmtId="0" fontId="4" fillId="2" borderId="5" xfId="1" applyFont="1" applyFill="1" applyBorder="1" applyAlignment="1" applyProtection="1">
      <alignment vertical="center" readingOrder="1"/>
    </xf>
    <xf numFmtId="0" fontId="4" fillId="7" borderId="5" xfId="1" applyFont="1" applyFill="1" applyBorder="1" applyAlignment="1" applyProtection="1">
      <alignment vertical="center" readingOrder="1"/>
    </xf>
    <xf numFmtId="0" fontId="3" fillId="8" borderId="5" xfId="1" applyFont="1" applyFill="1" applyBorder="1" applyAlignment="1" applyProtection="1">
      <alignment vertical="center" readingOrder="1"/>
    </xf>
    <xf numFmtId="0" fontId="4" fillId="9" borderId="5" xfId="1" applyNumberFormat="1" applyFont="1" applyFill="1" applyBorder="1" applyAlignment="1" applyProtection="1">
      <alignment vertical="center" wrapText="1" readingOrder="1"/>
    </xf>
    <xf numFmtId="0" fontId="3" fillId="0" borderId="11" xfId="1" applyFont="1" applyBorder="1" applyAlignment="1" applyProtection="1">
      <alignment vertical="center" readingOrder="1"/>
    </xf>
    <xf numFmtId="0" fontId="3" fillId="0" borderId="12" xfId="1" applyFont="1" applyBorder="1" applyAlignment="1" applyProtection="1">
      <alignment vertical="center" readingOrder="1"/>
    </xf>
    <xf numFmtId="0" fontId="3" fillId="0" borderId="13" xfId="1" applyFont="1" applyBorder="1" applyAlignment="1" applyProtection="1">
      <alignment vertical="center" readingOrder="1"/>
    </xf>
    <xf numFmtId="0" fontId="3" fillId="3" borderId="5" xfId="1" applyFont="1" applyFill="1" applyBorder="1" applyAlignment="1" applyProtection="1">
      <alignment vertical="center" readingOrder="1"/>
    </xf>
    <xf numFmtId="0" fontId="3" fillId="4" borderId="5" xfId="0" applyFont="1" applyFill="1" applyBorder="1" applyAlignment="1" applyProtection="1">
      <alignment readingOrder="1"/>
    </xf>
    <xf numFmtId="0" fontId="3" fillId="0" borderId="14" xfId="1" applyFont="1" applyBorder="1" applyAlignment="1" applyProtection="1">
      <alignment vertical="center" readingOrder="1"/>
    </xf>
    <xf numFmtId="0" fontId="3" fillId="0" borderId="0" xfId="1" applyFont="1" applyBorder="1" applyAlignment="1" applyProtection="1">
      <alignment vertical="center" readingOrder="1"/>
    </xf>
    <xf numFmtId="0" fontId="3" fillId="0" borderId="15" xfId="1" applyFont="1" applyBorder="1" applyAlignment="1" applyProtection="1">
      <alignment vertical="center" readingOrder="1"/>
    </xf>
    <xf numFmtId="0" fontId="4" fillId="8" borderId="5" xfId="1" applyFont="1" applyFill="1" applyBorder="1" applyAlignment="1">
      <alignment vertical="center" readingOrder="1"/>
    </xf>
    <xf numFmtId="0" fontId="3" fillId="8" borderId="5" xfId="1" applyFont="1" applyFill="1" applyBorder="1" applyAlignment="1">
      <alignment vertical="center" readingOrder="1"/>
    </xf>
    <xf numFmtId="0" fontId="3" fillId="0" borderId="2" xfId="1" applyFont="1" applyBorder="1" applyAlignment="1" applyProtection="1">
      <alignment vertical="center" readingOrder="1"/>
    </xf>
    <xf numFmtId="0" fontId="4" fillId="2" borderId="5" xfId="1" applyFont="1" applyFill="1" applyBorder="1" applyAlignment="1">
      <alignment vertical="center" readingOrder="1"/>
    </xf>
    <xf numFmtId="0" fontId="3" fillId="0" borderId="5" xfId="1" applyFont="1" applyBorder="1" applyAlignment="1">
      <alignment vertical="center" readingOrder="1"/>
    </xf>
    <xf numFmtId="0" fontId="3" fillId="0" borderId="1" xfId="1" applyFont="1" applyBorder="1" applyAlignment="1" applyProtection="1">
      <alignment vertical="center" readingOrder="1"/>
    </xf>
    <xf numFmtId="0" fontId="3" fillId="0" borderId="2" xfId="1" applyFont="1" applyBorder="1" applyAlignment="1" applyProtection="1">
      <alignment vertical="center" readingOrder="1"/>
    </xf>
    <xf numFmtId="0" fontId="3" fillId="0" borderId="3" xfId="1" applyFont="1" applyBorder="1" applyAlignment="1" applyProtection="1">
      <alignment vertical="center" readingOrder="1"/>
    </xf>
    <xf numFmtId="0" fontId="3" fillId="10" borderId="3" xfId="1" applyFont="1" applyFill="1" applyBorder="1" applyAlignment="1" applyProtection="1">
      <alignment vertical="center" readingOrder="1"/>
    </xf>
    <xf numFmtId="0" fontId="4" fillId="11" borderId="5" xfId="1" applyNumberFormat="1" applyFont="1" applyFill="1" applyBorder="1" applyAlignment="1" applyProtection="1">
      <alignment vertical="center" wrapText="1" readingOrder="1"/>
    </xf>
    <xf numFmtId="0" fontId="5" fillId="11" borderId="0" xfId="1" applyFont="1" applyFill="1" applyAlignment="1" applyProtection="1">
      <alignment vertical="center" readingOrder="1"/>
    </xf>
    <xf numFmtId="0" fontId="3" fillId="11" borderId="5" xfId="1" applyFont="1" applyFill="1" applyBorder="1" applyAlignment="1" applyProtection="1">
      <alignment vertical="center" readingOrder="1"/>
    </xf>
    <xf numFmtId="0" fontId="3" fillId="6" borderId="1" xfId="1" applyFont="1" applyFill="1" applyBorder="1" applyAlignment="1" applyProtection="1">
      <alignment vertical="center" readingOrder="1"/>
    </xf>
    <xf numFmtId="0" fontId="3" fillId="6" borderId="2" xfId="1" applyFont="1" applyFill="1" applyBorder="1" applyAlignment="1" applyProtection="1">
      <alignment vertical="center" readingOrder="1"/>
    </xf>
    <xf numFmtId="0" fontId="3" fillId="6" borderId="3" xfId="1" applyFont="1" applyFill="1" applyBorder="1" applyAlignment="1" applyProtection="1">
      <alignment vertical="center" readingOrder="1"/>
    </xf>
    <xf numFmtId="0" fontId="3" fillId="6" borderId="1" xfId="1" applyFont="1" applyFill="1" applyBorder="1" applyAlignment="1" applyProtection="1">
      <alignment vertical="center" readingOrder="1"/>
    </xf>
    <xf numFmtId="0" fontId="3" fillId="6" borderId="2" xfId="1" applyFont="1" applyFill="1" applyBorder="1" applyAlignment="1" applyProtection="1">
      <alignment vertical="center" readingOrder="1"/>
    </xf>
    <xf numFmtId="0" fontId="3" fillId="6" borderId="12" xfId="1" applyFont="1" applyFill="1" applyBorder="1" applyAlignment="1" applyProtection="1">
      <alignment vertical="center" readingOrder="1"/>
    </xf>
    <xf numFmtId="0" fontId="3" fillId="6" borderId="3" xfId="1" applyFont="1" applyFill="1" applyBorder="1" applyAlignment="1" applyProtection="1">
      <alignment vertical="center" readingOrder="1"/>
    </xf>
    <xf numFmtId="0" fontId="4" fillId="12" borderId="5" xfId="1" applyNumberFormat="1" applyFont="1" applyFill="1" applyBorder="1" applyAlignment="1" applyProtection="1">
      <alignment vertical="center" wrapText="1" readingOrder="1"/>
    </xf>
    <xf numFmtId="0" fontId="3" fillId="2" borderId="5" xfId="1" applyFont="1" applyFill="1" applyBorder="1" applyAlignment="1" applyProtection="1">
      <alignment vertical="center" readingOrder="1"/>
    </xf>
    <xf numFmtId="0" fontId="3" fillId="10" borderId="5" xfId="1" applyFont="1" applyFill="1" applyBorder="1" applyAlignment="1" applyProtection="1">
      <alignment vertical="center" readingOrder="1"/>
    </xf>
    <xf numFmtId="0" fontId="4" fillId="9" borderId="11" xfId="1" applyNumberFormat="1" applyFont="1" applyFill="1" applyBorder="1" applyAlignment="1" applyProtection="1">
      <alignment vertical="center" wrapText="1" readingOrder="1"/>
    </xf>
    <xf numFmtId="0" fontId="4" fillId="9" borderId="12" xfId="1" applyNumberFormat="1" applyFont="1" applyFill="1" applyBorder="1" applyAlignment="1" applyProtection="1">
      <alignment vertical="center" wrapText="1" readingOrder="1"/>
    </xf>
    <xf numFmtId="0" fontId="6" fillId="8" borderId="5" xfId="1" applyFont="1" applyFill="1" applyBorder="1" applyAlignment="1" applyProtection="1">
      <alignment vertical="center" readingOrder="1"/>
    </xf>
    <xf numFmtId="0" fontId="3" fillId="2" borderId="5" xfId="1" applyFont="1" applyFill="1" applyBorder="1" applyAlignment="1" applyProtection="1">
      <alignment vertical="center" wrapText="1" readingOrder="1"/>
    </xf>
    <xf numFmtId="0" fontId="4" fillId="9" borderId="14" xfId="1" applyNumberFormat="1" applyFont="1" applyFill="1" applyBorder="1" applyAlignment="1" applyProtection="1">
      <alignment vertical="center" wrapText="1" readingOrder="1"/>
    </xf>
    <xf numFmtId="0" fontId="4" fillId="9" borderId="0" xfId="1" applyNumberFormat="1" applyFont="1" applyFill="1" applyBorder="1" applyAlignment="1" applyProtection="1">
      <alignment vertical="center" wrapText="1" readingOrder="1"/>
    </xf>
    <xf numFmtId="0" fontId="4" fillId="12" borderId="1" xfId="1" applyNumberFormat="1" applyFont="1" applyFill="1" applyBorder="1" applyAlignment="1" applyProtection="1">
      <alignment vertical="center" wrapText="1" readingOrder="1"/>
    </xf>
    <xf numFmtId="0" fontId="4" fillId="9" borderId="8" xfId="1" applyNumberFormat="1" applyFont="1" applyFill="1" applyBorder="1" applyAlignment="1" applyProtection="1">
      <alignment vertical="center" wrapText="1" readingOrder="1"/>
    </xf>
    <xf numFmtId="0" fontId="4" fillId="9" borderId="9" xfId="1" applyNumberFormat="1" applyFont="1" applyFill="1" applyBorder="1" applyAlignment="1" applyProtection="1">
      <alignment vertical="center" wrapText="1" readingOrder="1"/>
    </xf>
    <xf numFmtId="0" fontId="4" fillId="7" borderId="1" xfId="1" applyNumberFormat="1" applyFont="1" applyFill="1" applyBorder="1" applyAlignment="1" applyProtection="1">
      <alignment vertical="center" wrapText="1" readingOrder="1"/>
    </xf>
    <xf numFmtId="0" fontId="4" fillId="7" borderId="2" xfId="1" applyNumberFormat="1" applyFont="1" applyFill="1" applyBorder="1" applyAlignment="1" applyProtection="1">
      <alignment vertical="center" wrapText="1" readingOrder="1"/>
    </xf>
    <xf numFmtId="0" fontId="3" fillId="13" borderId="5" xfId="1" applyFont="1" applyFill="1" applyBorder="1" applyAlignment="1" applyProtection="1">
      <alignment vertical="center" readingOrder="1"/>
    </xf>
    <xf numFmtId="0" fontId="4" fillId="13" borderId="5" xfId="1" applyNumberFormat="1" applyFont="1" applyFill="1" applyBorder="1" applyAlignment="1" applyProtection="1">
      <alignment vertical="center" wrapText="1" readingOrder="1"/>
    </xf>
    <xf numFmtId="0" fontId="3" fillId="3" borderId="5" xfId="1" applyFont="1" applyFill="1" applyBorder="1" applyAlignment="1" applyProtection="1">
      <alignment vertical="center" readingOrder="1"/>
    </xf>
    <xf numFmtId="1" fontId="3" fillId="3" borderId="5" xfId="1" applyNumberFormat="1" applyFont="1" applyFill="1" applyBorder="1" applyAlignment="1" applyProtection="1">
      <alignment vertical="center" readingOrder="1"/>
    </xf>
    <xf numFmtId="0" fontId="3" fillId="4" borderId="5" xfId="1" applyFont="1" applyFill="1" applyBorder="1" applyAlignment="1" applyProtection="1">
      <alignment vertical="center" readingOrder="1"/>
    </xf>
    <xf numFmtId="2" fontId="3" fillId="4" borderId="5" xfId="1" applyNumberFormat="1" applyFont="1" applyFill="1" applyBorder="1" applyAlignment="1" applyProtection="1">
      <alignment vertical="center" readingOrder="1"/>
    </xf>
    <xf numFmtId="0" fontId="3" fillId="4" borderId="7" xfId="1" applyFont="1" applyFill="1" applyBorder="1" applyAlignment="1" applyProtection="1">
      <alignment vertical="center" readingOrder="1"/>
    </xf>
    <xf numFmtId="0" fontId="4" fillId="0" borderId="5" xfId="1" applyNumberFormat="1" applyFont="1" applyBorder="1" applyAlignment="1" applyProtection="1">
      <alignment vertical="center" readingOrder="1"/>
    </xf>
    <xf numFmtId="0" fontId="4" fillId="0" borderId="5" xfId="0" applyNumberFormat="1" applyFont="1" applyBorder="1" applyAlignment="1" applyProtection="1">
      <alignment vertical="center" readingOrder="1"/>
    </xf>
    <xf numFmtId="0" fontId="3" fillId="7" borderId="0" xfId="1" applyFont="1" applyFill="1" applyBorder="1" applyAlignment="1" applyProtection="1">
      <alignment vertical="center" readingOrder="1"/>
    </xf>
    <xf numFmtId="0" fontId="4" fillId="0" borderId="5" xfId="0" applyNumberFormat="1" applyFont="1" applyBorder="1" applyAlignment="1">
      <alignment vertical="center" readingOrder="1"/>
    </xf>
    <xf numFmtId="0" fontId="4" fillId="0" borderId="5" xfId="0" applyNumberFormat="1" applyFont="1" applyFill="1" applyBorder="1" applyAlignment="1">
      <alignment vertical="center" readingOrder="1"/>
    </xf>
    <xf numFmtId="0" fontId="3" fillId="7" borderId="5" xfId="1" applyFont="1" applyFill="1" applyBorder="1" applyAlignment="1">
      <alignment vertical="center" readingOrder="1"/>
    </xf>
    <xf numFmtId="0" fontId="4" fillId="0" borderId="6" xfId="0" applyNumberFormat="1" applyFont="1" applyFill="1" applyBorder="1" applyAlignment="1" applyProtection="1">
      <alignment vertical="center" readingOrder="1"/>
    </xf>
    <xf numFmtId="0" fontId="3" fillId="7" borderId="5" xfId="1" applyFont="1" applyFill="1" applyBorder="1" applyAlignment="1" applyProtection="1">
      <alignment vertical="center" readingOrder="1"/>
    </xf>
    <xf numFmtId="1" fontId="3" fillId="7" borderId="5" xfId="1" applyNumberFormat="1" applyFont="1" applyFill="1" applyBorder="1" applyAlignment="1" applyProtection="1">
      <alignment vertical="center" readingOrder="1"/>
    </xf>
  </cellXfs>
  <cellStyles count="2">
    <cellStyle name="Normal" xfId="0" builtinId="0"/>
    <cellStyle name="Normal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N2:AA96"/>
  <sheetViews>
    <sheetView rightToLeft="1" tabSelected="1" topLeftCell="O34" workbookViewId="0">
      <selection activeCell="N2" sqref="A1:XFD1048576"/>
    </sheetView>
  </sheetViews>
  <sheetFormatPr defaultRowHeight="14.25"/>
  <cols>
    <col min="1" max="16384" width="9" style="1"/>
  </cols>
  <sheetData>
    <row r="2" spans="14:27" ht="20.25">
      <c r="N2" s="6" t="s">
        <v>0</v>
      </c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8"/>
    </row>
    <row r="3" spans="14:27">
      <c r="N3" s="9" t="s">
        <v>1</v>
      </c>
      <c r="O3" s="9" t="s">
        <v>2</v>
      </c>
      <c r="P3" s="10" t="s">
        <v>3</v>
      </c>
      <c r="Q3" s="11" t="s">
        <v>4</v>
      </c>
      <c r="R3" s="12" t="s">
        <v>5</v>
      </c>
      <c r="S3" s="12"/>
      <c r="T3" s="12"/>
      <c r="U3" s="12"/>
      <c r="V3" s="12"/>
      <c r="W3" s="12"/>
      <c r="X3" s="12"/>
      <c r="Y3" s="12"/>
      <c r="Z3" s="13" t="s">
        <v>6</v>
      </c>
      <c r="AA3" s="14" t="s">
        <v>7</v>
      </c>
    </row>
    <row r="4" spans="14:27">
      <c r="N4" s="15"/>
      <c r="O4" s="15"/>
      <c r="P4" s="10"/>
      <c r="Q4" s="16"/>
      <c r="R4" s="12" t="s">
        <v>8</v>
      </c>
      <c r="S4" s="12"/>
      <c r="T4" s="12"/>
      <c r="U4" s="12"/>
      <c r="V4" s="12"/>
      <c r="W4" s="12"/>
      <c r="X4" s="12"/>
      <c r="Y4" s="12"/>
      <c r="Z4" s="17"/>
      <c r="AA4" s="18"/>
    </row>
    <row r="5" spans="14:27">
      <c r="N5" s="19"/>
      <c r="O5" s="19"/>
      <c r="P5" s="10"/>
      <c r="Q5" s="20"/>
      <c r="R5" s="21" t="s">
        <v>9</v>
      </c>
      <c r="S5" s="22" t="s">
        <v>10</v>
      </c>
      <c r="T5" s="21" t="s">
        <v>11</v>
      </c>
      <c r="U5" s="22" t="s">
        <v>12</v>
      </c>
      <c r="V5" s="22"/>
      <c r="W5" s="22"/>
      <c r="X5" s="22"/>
      <c r="Y5" s="22"/>
      <c r="Z5" s="23"/>
      <c r="AA5" s="24"/>
    </row>
    <row r="6" spans="14:27">
      <c r="N6" s="25">
        <v>1</v>
      </c>
      <c r="O6" s="25">
        <v>2</v>
      </c>
      <c r="P6" s="25">
        <v>3</v>
      </c>
      <c r="Q6" s="25">
        <v>4</v>
      </c>
      <c r="R6" s="25">
        <v>5</v>
      </c>
      <c r="S6" s="22"/>
      <c r="T6" s="25">
        <v>6</v>
      </c>
      <c r="U6" s="22"/>
      <c r="V6" s="25">
        <v>7</v>
      </c>
      <c r="W6" s="22"/>
      <c r="X6" s="25">
        <v>8</v>
      </c>
      <c r="Y6" s="22"/>
      <c r="Z6" s="25">
        <v>9</v>
      </c>
      <c r="AA6" s="25">
        <v>10</v>
      </c>
    </row>
    <row r="7" spans="14:27">
      <c r="N7" s="26" t="s">
        <v>13</v>
      </c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8"/>
    </row>
    <row r="8" spans="14:27" ht="17.25">
      <c r="N8" s="29"/>
      <c r="O8" s="30" t="s">
        <v>14</v>
      </c>
      <c r="P8" s="31">
        <v>44</v>
      </c>
      <c r="Q8" s="31">
        <v>90</v>
      </c>
      <c r="R8" s="32"/>
      <c r="S8" s="33">
        <f>R8*P8*0.75</f>
        <v>0</v>
      </c>
      <c r="T8" s="32">
        <v>8</v>
      </c>
      <c r="U8" s="22">
        <f>T8*P8*0.5</f>
        <v>176</v>
      </c>
      <c r="V8" s="34"/>
      <c r="W8" s="35"/>
      <c r="X8" s="35"/>
      <c r="Y8" s="36"/>
      <c r="Z8" s="37">
        <f>(U8+S8)*Q8/100</f>
        <v>158.4</v>
      </c>
      <c r="AA8" s="38">
        <f>R8*P8*Q8/100</f>
        <v>0</v>
      </c>
    </row>
    <row r="9" spans="14:27" ht="17.25">
      <c r="N9" s="29"/>
      <c r="O9" s="30" t="s">
        <v>15</v>
      </c>
      <c r="P9" s="31">
        <v>65</v>
      </c>
      <c r="Q9" s="31">
        <v>10</v>
      </c>
      <c r="R9" s="32"/>
      <c r="S9" s="33">
        <f t="shared" ref="S9:S74" si="0">R9*P9*0.75</f>
        <v>0</v>
      </c>
      <c r="T9" s="32">
        <v>63</v>
      </c>
      <c r="U9" s="22">
        <f>T9*P9*0.5</f>
        <v>2047.5</v>
      </c>
      <c r="V9" s="39"/>
      <c r="W9" s="40"/>
      <c r="X9" s="40"/>
      <c r="Y9" s="41"/>
      <c r="Z9" s="37">
        <f t="shared" ref="Z9:Z72" si="1">(U9+S9)*Q9/100</f>
        <v>204.75</v>
      </c>
      <c r="AA9" s="38">
        <f t="shared" ref="AA9:AA72" si="2">R9*P9*Q9/100</f>
        <v>0</v>
      </c>
    </row>
    <row r="10" spans="14:27" ht="17.25">
      <c r="N10" s="29"/>
      <c r="O10" s="30" t="s">
        <v>16</v>
      </c>
      <c r="P10" s="31">
        <v>45</v>
      </c>
      <c r="Q10" s="31"/>
      <c r="R10" s="32"/>
      <c r="S10" s="33">
        <f t="shared" si="0"/>
        <v>0</v>
      </c>
      <c r="T10" s="32"/>
      <c r="U10" s="22">
        <f t="shared" ref="U10:U73" si="3">T10*P10*0.5</f>
        <v>0</v>
      </c>
      <c r="V10" s="39"/>
      <c r="W10" s="40"/>
      <c r="X10" s="40"/>
      <c r="Y10" s="41"/>
      <c r="Z10" s="37">
        <f t="shared" si="1"/>
        <v>0</v>
      </c>
      <c r="AA10" s="38">
        <f t="shared" si="2"/>
        <v>0</v>
      </c>
    </row>
    <row r="11" spans="14:27" ht="17.25">
      <c r="N11" s="29"/>
      <c r="O11" s="30" t="s">
        <v>17</v>
      </c>
      <c r="P11" s="31">
        <v>47</v>
      </c>
      <c r="Q11" s="31"/>
      <c r="R11" s="32"/>
      <c r="S11" s="33">
        <f t="shared" si="0"/>
        <v>0</v>
      </c>
      <c r="T11" s="32"/>
      <c r="U11" s="22">
        <f t="shared" si="3"/>
        <v>0</v>
      </c>
      <c r="V11" s="39"/>
      <c r="W11" s="40"/>
      <c r="X11" s="40"/>
      <c r="Y11" s="41"/>
      <c r="Z11" s="37">
        <f t="shared" si="1"/>
        <v>0</v>
      </c>
      <c r="AA11" s="38">
        <f t="shared" si="2"/>
        <v>0</v>
      </c>
    </row>
    <row r="12" spans="14:27" ht="17.25">
      <c r="N12" s="29"/>
      <c r="O12" s="30" t="s">
        <v>18</v>
      </c>
      <c r="P12" s="31">
        <v>62</v>
      </c>
      <c r="Q12" s="31"/>
      <c r="R12" s="32"/>
      <c r="S12" s="33">
        <f t="shared" si="0"/>
        <v>0</v>
      </c>
      <c r="T12" s="32"/>
      <c r="U12" s="22">
        <f t="shared" si="3"/>
        <v>0</v>
      </c>
      <c r="V12" s="39"/>
      <c r="W12" s="40"/>
      <c r="X12" s="40"/>
      <c r="Y12" s="41"/>
      <c r="Z12" s="37">
        <f t="shared" si="1"/>
        <v>0</v>
      </c>
      <c r="AA12" s="38">
        <f t="shared" si="2"/>
        <v>0</v>
      </c>
    </row>
    <row r="13" spans="14:27" ht="17.25">
      <c r="N13" s="29"/>
      <c r="O13" s="30" t="s">
        <v>19</v>
      </c>
      <c r="P13" s="31">
        <v>75</v>
      </c>
      <c r="Q13" s="31">
        <v>50</v>
      </c>
      <c r="R13" s="32">
        <v>52</v>
      </c>
      <c r="S13" s="33">
        <f t="shared" si="0"/>
        <v>2925</v>
      </c>
      <c r="T13" s="32">
        <v>28</v>
      </c>
      <c r="U13" s="22">
        <f t="shared" si="3"/>
        <v>1050</v>
      </c>
      <c r="V13" s="39"/>
      <c r="W13" s="40"/>
      <c r="X13" s="40"/>
      <c r="Y13" s="41"/>
      <c r="Z13" s="37">
        <f t="shared" si="1"/>
        <v>1987.5</v>
      </c>
      <c r="AA13" s="38">
        <f t="shared" si="2"/>
        <v>1950</v>
      </c>
    </row>
    <row r="14" spans="14:27" ht="17.25">
      <c r="N14" s="29"/>
      <c r="O14" s="30" t="s">
        <v>20</v>
      </c>
      <c r="P14" s="31">
        <v>75</v>
      </c>
      <c r="Q14" s="31"/>
      <c r="R14" s="32"/>
      <c r="S14" s="33">
        <f t="shared" si="0"/>
        <v>0</v>
      </c>
      <c r="T14" s="32"/>
      <c r="U14" s="22">
        <f t="shared" si="3"/>
        <v>0</v>
      </c>
      <c r="V14" s="39"/>
      <c r="W14" s="40"/>
      <c r="X14" s="40"/>
      <c r="Y14" s="41"/>
      <c r="Z14" s="37">
        <f t="shared" si="1"/>
        <v>0</v>
      </c>
      <c r="AA14" s="38">
        <f t="shared" si="2"/>
        <v>0</v>
      </c>
    </row>
    <row r="15" spans="14:27" ht="17.25">
      <c r="N15" s="29"/>
      <c r="O15" s="30" t="s">
        <v>21</v>
      </c>
      <c r="P15" s="31">
        <v>82</v>
      </c>
      <c r="Q15" s="31"/>
      <c r="R15" s="32"/>
      <c r="S15" s="33">
        <f t="shared" si="0"/>
        <v>0</v>
      </c>
      <c r="T15" s="32"/>
      <c r="U15" s="22">
        <f t="shared" si="3"/>
        <v>0</v>
      </c>
      <c r="V15" s="39"/>
      <c r="W15" s="40"/>
      <c r="X15" s="40"/>
      <c r="Y15" s="41"/>
      <c r="Z15" s="37">
        <f t="shared" si="1"/>
        <v>0</v>
      </c>
      <c r="AA15" s="38">
        <f t="shared" si="2"/>
        <v>0</v>
      </c>
    </row>
    <row r="16" spans="14:27" ht="17.25">
      <c r="N16" s="29"/>
      <c r="O16" s="30" t="s">
        <v>22</v>
      </c>
      <c r="P16" s="31">
        <v>75</v>
      </c>
      <c r="Q16" s="31">
        <v>50</v>
      </c>
      <c r="R16" s="32">
        <v>1</v>
      </c>
      <c r="S16" s="33">
        <f t="shared" si="0"/>
        <v>56.25</v>
      </c>
      <c r="T16" s="32"/>
      <c r="U16" s="22">
        <f t="shared" si="3"/>
        <v>0</v>
      </c>
      <c r="V16" s="39"/>
      <c r="W16" s="40"/>
      <c r="X16" s="40"/>
      <c r="Y16" s="41"/>
      <c r="Z16" s="37">
        <f t="shared" si="1"/>
        <v>28.125</v>
      </c>
      <c r="AA16" s="38">
        <f t="shared" si="2"/>
        <v>37.5</v>
      </c>
    </row>
    <row r="17" spans="14:27" ht="17.25">
      <c r="N17" s="29"/>
      <c r="O17" s="30" t="s">
        <v>23</v>
      </c>
      <c r="P17" s="31">
        <v>82</v>
      </c>
      <c r="Q17" s="31">
        <v>50</v>
      </c>
      <c r="R17" s="32">
        <v>1</v>
      </c>
      <c r="S17" s="33">
        <f t="shared" si="0"/>
        <v>61.5</v>
      </c>
      <c r="T17" s="32"/>
      <c r="U17" s="22">
        <f t="shared" si="3"/>
        <v>0</v>
      </c>
      <c r="V17" s="39"/>
      <c r="W17" s="40"/>
      <c r="X17" s="40"/>
      <c r="Y17" s="41"/>
      <c r="Z17" s="37">
        <f t="shared" si="1"/>
        <v>30.75</v>
      </c>
      <c r="AA17" s="38">
        <f t="shared" si="2"/>
        <v>41</v>
      </c>
    </row>
    <row r="18" spans="14:27" ht="17.25">
      <c r="N18" s="29"/>
      <c r="O18" s="30" t="s">
        <v>24</v>
      </c>
      <c r="P18" s="31">
        <v>84</v>
      </c>
      <c r="Q18" s="31">
        <v>30</v>
      </c>
      <c r="R18" s="32">
        <v>2</v>
      </c>
      <c r="S18" s="33">
        <f t="shared" si="0"/>
        <v>126</v>
      </c>
      <c r="T18" s="32"/>
      <c r="U18" s="22">
        <f t="shared" si="3"/>
        <v>0</v>
      </c>
      <c r="V18" s="39"/>
      <c r="W18" s="40"/>
      <c r="X18" s="40"/>
      <c r="Y18" s="41"/>
      <c r="Z18" s="37">
        <f t="shared" si="1"/>
        <v>37.799999999999997</v>
      </c>
      <c r="AA18" s="38">
        <f t="shared" si="2"/>
        <v>50.4</v>
      </c>
    </row>
    <row r="19" spans="14:27" ht="17.25">
      <c r="N19" s="29"/>
      <c r="O19" s="30" t="s">
        <v>25</v>
      </c>
      <c r="P19" s="31">
        <v>110</v>
      </c>
      <c r="Q19" s="31">
        <v>30</v>
      </c>
      <c r="R19" s="32">
        <v>1</v>
      </c>
      <c r="S19" s="33">
        <f t="shared" si="0"/>
        <v>82.5</v>
      </c>
      <c r="T19" s="32"/>
      <c r="U19" s="22">
        <f t="shared" si="3"/>
        <v>0</v>
      </c>
      <c r="V19" s="39"/>
      <c r="W19" s="40"/>
      <c r="X19" s="40"/>
      <c r="Y19" s="41"/>
      <c r="Z19" s="37">
        <f t="shared" si="1"/>
        <v>24.75</v>
      </c>
      <c r="AA19" s="38">
        <f t="shared" si="2"/>
        <v>33</v>
      </c>
    </row>
    <row r="20" spans="14:27" ht="17.25">
      <c r="N20" s="29"/>
      <c r="O20" s="30" t="s">
        <v>26</v>
      </c>
      <c r="P20" s="31">
        <v>155</v>
      </c>
      <c r="Q20" s="31"/>
      <c r="R20" s="32"/>
      <c r="S20" s="33">
        <f t="shared" si="0"/>
        <v>0</v>
      </c>
      <c r="T20" s="32"/>
      <c r="U20" s="22">
        <f t="shared" si="3"/>
        <v>0</v>
      </c>
      <c r="V20" s="39"/>
      <c r="W20" s="40"/>
      <c r="X20" s="40"/>
      <c r="Y20" s="41"/>
      <c r="Z20" s="37">
        <f t="shared" si="1"/>
        <v>0</v>
      </c>
      <c r="AA20" s="38">
        <f t="shared" si="2"/>
        <v>0</v>
      </c>
    </row>
    <row r="21" spans="14:27" ht="17.25">
      <c r="N21" s="29"/>
      <c r="O21" s="30" t="s">
        <v>27</v>
      </c>
      <c r="P21" s="31">
        <v>48</v>
      </c>
      <c r="Q21" s="31"/>
      <c r="R21" s="32"/>
      <c r="S21" s="33">
        <f t="shared" si="0"/>
        <v>0</v>
      </c>
      <c r="T21" s="32"/>
      <c r="U21" s="22">
        <f t="shared" si="3"/>
        <v>0</v>
      </c>
      <c r="V21" s="39"/>
      <c r="W21" s="40"/>
      <c r="X21" s="40"/>
      <c r="Y21" s="41"/>
      <c r="Z21" s="37">
        <f t="shared" si="1"/>
        <v>0</v>
      </c>
      <c r="AA21" s="38">
        <f t="shared" si="2"/>
        <v>0</v>
      </c>
    </row>
    <row r="22" spans="14:27" ht="17.25">
      <c r="N22" s="29"/>
      <c r="O22" s="30" t="s">
        <v>28</v>
      </c>
      <c r="P22" s="31">
        <v>60</v>
      </c>
      <c r="Q22" s="31">
        <v>50</v>
      </c>
      <c r="R22" s="32"/>
      <c r="S22" s="33">
        <f t="shared" si="0"/>
        <v>0</v>
      </c>
      <c r="T22" s="32">
        <v>1</v>
      </c>
      <c r="U22" s="22">
        <f t="shared" si="3"/>
        <v>30</v>
      </c>
      <c r="V22" s="39"/>
      <c r="W22" s="40"/>
      <c r="X22" s="40"/>
      <c r="Y22" s="41"/>
      <c r="Z22" s="37">
        <f t="shared" si="1"/>
        <v>15</v>
      </c>
      <c r="AA22" s="38">
        <f t="shared" si="2"/>
        <v>0</v>
      </c>
    </row>
    <row r="23" spans="14:27" ht="17.25">
      <c r="N23" s="29"/>
      <c r="O23" s="30" t="s">
        <v>29</v>
      </c>
      <c r="P23" s="31">
        <v>74</v>
      </c>
      <c r="Q23" s="31">
        <v>50</v>
      </c>
      <c r="R23" s="32"/>
      <c r="S23" s="33">
        <f t="shared" si="0"/>
        <v>0</v>
      </c>
      <c r="T23" s="32">
        <v>5</v>
      </c>
      <c r="U23" s="22">
        <f t="shared" si="3"/>
        <v>185</v>
      </c>
      <c r="V23" s="39"/>
      <c r="W23" s="40"/>
      <c r="X23" s="40"/>
      <c r="Y23" s="41"/>
      <c r="Z23" s="37">
        <f t="shared" si="1"/>
        <v>92.5</v>
      </c>
      <c r="AA23" s="38">
        <f t="shared" si="2"/>
        <v>0</v>
      </c>
    </row>
    <row r="24" spans="14:27" ht="17.25">
      <c r="N24" s="29"/>
      <c r="O24" s="30" t="s">
        <v>30</v>
      </c>
      <c r="P24" s="31">
        <v>78</v>
      </c>
      <c r="Q24" s="31"/>
      <c r="R24" s="32"/>
      <c r="S24" s="33">
        <f t="shared" si="0"/>
        <v>0</v>
      </c>
      <c r="T24" s="32"/>
      <c r="U24" s="22">
        <f t="shared" si="3"/>
        <v>0</v>
      </c>
      <c r="V24" s="39"/>
      <c r="W24" s="40"/>
      <c r="X24" s="40"/>
      <c r="Y24" s="41"/>
      <c r="Z24" s="37">
        <f t="shared" si="1"/>
        <v>0</v>
      </c>
      <c r="AA24" s="38">
        <f t="shared" si="2"/>
        <v>0</v>
      </c>
    </row>
    <row r="25" spans="14:27" ht="17.25">
      <c r="N25" s="29"/>
      <c r="O25" s="30" t="s">
        <v>31</v>
      </c>
      <c r="P25" s="31">
        <v>100</v>
      </c>
      <c r="Q25" s="31"/>
      <c r="R25" s="32"/>
      <c r="S25" s="33">
        <f t="shared" si="0"/>
        <v>0</v>
      </c>
      <c r="T25" s="32"/>
      <c r="U25" s="22">
        <f t="shared" si="3"/>
        <v>0</v>
      </c>
      <c r="V25" s="39"/>
      <c r="W25" s="40"/>
      <c r="X25" s="40"/>
      <c r="Y25" s="41"/>
      <c r="Z25" s="37">
        <f t="shared" si="1"/>
        <v>0</v>
      </c>
      <c r="AA25" s="38">
        <f t="shared" si="2"/>
        <v>0</v>
      </c>
    </row>
    <row r="26" spans="14:27" ht="17.25">
      <c r="N26" s="29"/>
      <c r="O26" s="30" t="s">
        <v>32</v>
      </c>
      <c r="P26" s="31">
        <v>106</v>
      </c>
      <c r="Q26" s="31"/>
      <c r="R26" s="32"/>
      <c r="S26" s="33">
        <f t="shared" si="0"/>
        <v>0</v>
      </c>
      <c r="T26" s="32"/>
      <c r="U26" s="22">
        <f t="shared" si="3"/>
        <v>0</v>
      </c>
      <c r="V26" s="39"/>
      <c r="W26" s="40"/>
      <c r="X26" s="40"/>
      <c r="Y26" s="41"/>
      <c r="Z26" s="37">
        <f t="shared" si="1"/>
        <v>0</v>
      </c>
      <c r="AA26" s="38">
        <f t="shared" si="2"/>
        <v>0</v>
      </c>
    </row>
    <row r="27" spans="14:27" ht="17.25">
      <c r="N27" s="29"/>
      <c r="O27" s="30" t="s">
        <v>33</v>
      </c>
      <c r="P27" s="31">
        <v>106</v>
      </c>
      <c r="Q27" s="31"/>
      <c r="R27" s="32"/>
      <c r="S27" s="33">
        <f t="shared" si="0"/>
        <v>0</v>
      </c>
      <c r="T27" s="32"/>
      <c r="U27" s="22">
        <f t="shared" si="3"/>
        <v>0</v>
      </c>
      <c r="V27" s="39"/>
      <c r="W27" s="40"/>
      <c r="X27" s="40"/>
      <c r="Y27" s="41"/>
      <c r="Z27" s="37">
        <f t="shared" si="1"/>
        <v>0</v>
      </c>
      <c r="AA27" s="38">
        <f t="shared" si="2"/>
        <v>0</v>
      </c>
    </row>
    <row r="28" spans="14:27" ht="17.25">
      <c r="N28" s="29"/>
      <c r="O28" s="30" t="s">
        <v>34</v>
      </c>
      <c r="P28" s="31">
        <v>120</v>
      </c>
      <c r="Q28" s="31"/>
      <c r="R28" s="32"/>
      <c r="S28" s="33">
        <f t="shared" si="0"/>
        <v>0</v>
      </c>
      <c r="T28" s="32"/>
      <c r="U28" s="22">
        <f t="shared" si="3"/>
        <v>0</v>
      </c>
      <c r="V28" s="39"/>
      <c r="W28" s="40"/>
      <c r="X28" s="40"/>
      <c r="Y28" s="41"/>
      <c r="Z28" s="37">
        <f t="shared" si="1"/>
        <v>0</v>
      </c>
      <c r="AA28" s="38">
        <f t="shared" si="2"/>
        <v>0</v>
      </c>
    </row>
    <row r="29" spans="14:27" ht="17.25">
      <c r="N29" s="29"/>
      <c r="O29" s="30" t="s">
        <v>35</v>
      </c>
      <c r="P29" s="31">
        <v>160</v>
      </c>
      <c r="Q29" s="31"/>
      <c r="R29" s="32"/>
      <c r="S29" s="33">
        <f t="shared" si="0"/>
        <v>0</v>
      </c>
      <c r="T29" s="32"/>
      <c r="U29" s="22">
        <f t="shared" si="3"/>
        <v>0</v>
      </c>
      <c r="V29" s="39"/>
      <c r="W29" s="40"/>
      <c r="X29" s="40"/>
      <c r="Y29" s="41"/>
      <c r="Z29" s="37">
        <f t="shared" si="1"/>
        <v>0</v>
      </c>
      <c r="AA29" s="38">
        <f t="shared" si="2"/>
        <v>0</v>
      </c>
    </row>
    <row r="30" spans="14:27" ht="17.25">
      <c r="N30" s="29"/>
      <c r="O30" s="30" t="s">
        <v>36</v>
      </c>
      <c r="P30" s="31">
        <v>180</v>
      </c>
      <c r="Q30" s="31"/>
      <c r="R30" s="32"/>
      <c r="S30" s="33">
        <f t="shared" si="0"/>
        <v>0</v>
      </c>
      <c r="T30" s="32"/>
      <c r="U30" s="22">
        <f t="shared" si="3"/>
        <v>0</v>
      </c>
      <c r="V30" s="39"/>
      <c r="W30" s="40"/>
      <c r="X30" s="40"/>
      <c r="Y30" s="41"/>
      <c r="Z30" s="37">
        <f t="shared" si="1"/>
        <v>0</v>
      </c>
      <c r="AA30" s="38">
        <f t="shared" si="2"/>
        <v>0</v>
      </c>
    </row>
    <row r="31" spans="14:27" ht="17.25">
      <c r="N31" s="29"/>
      <c r="O31" s="30" t="s">
        <v>37</v>
      </c>
      <c r="P31" s="31">
        <v>122</v>
      </c>
      <c r="Q31" s="31"/>
      <c r="R31" s="32"/>
      <c r="S31" s="33">
        <f t="shared" si="0"/>
        <v>0</v>
      </c>
      <c r="T31" s="32"/>
      <c r="U31" s="22">
        <f t="shared" si="3"/>
        <v>0</v>
      </c>
      <c r="V31" s="39"/>
      <c r="W31" s="40"/>
      <c r="X31" s="40"/>
      <c r="Y31" s="41"/>
      <c r="Z31" s="37">
        <f t="shared" si="1"/>
        <v>0</v>
      </c>
      <c r="AA31" s="38">
        <f t="shared" si="2"/>
        <v>0</v>
      </c>
    </row>
    <row r="32" spans="14:27" ht="17.25">
      <c r="N32" s="29"/>
      <c r="O32" s="30" t="s">
        <v>38</v>
      </c>
      <c r="P32" s="31">
        <v>155</v>
      </c>
      <c r="Q32" s="31"/>
      <c r="R32" s="32"/>
      <c r="S32" s="33">
        <f t="shared" si="0"/>
        <v>0</v>
      </c>
      <c r="T32" s="32"/>
      <c r="U32" s="22">
        <f t="shared" si="3"/>
        <v>0</v>
      </c>
      <c r="V32" s="39"/>
      <c r="W32" s="40"/>
      <c r="X32" s="40"/>
      <c r="Y32" s="41"/>
      <c r="Z32" s="37">
        <f t="shared" si="1"/>
        <v>0</v>
      </c>
      <c r="AA32" s="38">
        <f t="shared" si="2"/>
        <v>0</v>
      </c>
    </row>
    <row r="33" spans="14:27" ht="17.25">
      <c r="N33" s="29"/>
      <c r="O33" s="30" t="s">
        <v>39</v>
      </c>
      <c r="P33" s="31">
        <v>165</v>
      </c>
      <c r="Q33" s="31"/>
      <c r="R33" s="32"/>
      <c r="S33" s="33">
        <f t="shared" si="0"/>
        <v>0</v>
      </c>
      <c r="T33" s="32"/>
      <c r="U33" s="22">
        <f t="shared" si="3"/>
        <v>0</v>
      </c>
      <c r="V33" s="39"/>
      <c r="W33" s="40"/>
      <c r="X33" s="40"/>
      <c r="Y33" s="41"/>
      <c r="Z33" s="37">
        <f t="shared" si="1"/>
        <v>0</v>
      </c>
      <c r="AA33" s="38">
        <f t="shared" si="2"/>
        <v>0</v>
      </c>
    </row>
    <row r="34" spans="14:27" ht="17.25">
      <c r="N34" s="29"/>
      <c r="O34" s="30" t="s">
        <v>40</v>
      </c>
      <c r="P34" s="31">
        <v>155</v>
      </c>
      <c r="Q34" s="31"/>
      <c r="R34" s="32"/>
      <c r="S34" s="33">
        <f t="shared" si="0"/>
        <v>0</v>
      </c>
      <c r="T34" s="32"/>
      <c r="U34" s="22">
        <f t="shared" si="3"/>
        <v>0</v>
      </c>
      <c r="V34" s="39"/>
      <c r="W34" s="40"/>
      <c r="X34" s="40"/>
      <c r="Y34" s="41"/>
      <c r="Z34" s="37">
        <f t="shared" si="1"/>
        <v>0</v>
      </c>
      <c r="AA34" s="38">
        <f t="shared" si="2"/>
        <v>0</v>
      </c>
    </row>
    <row r="35" spans="14:27" ht="17.25">
      <c r="N35" s="29"/>
      <c r="O35" s="30" t="s">
        <v>41</v>
      </c>
      <c r="P35" s="31">
        <v>184</v>
      </c>
      <c r="Q35" s="31"/>
      <c r="R35" s="32"/>
      <c r="S35" s="33">
        <f t="shared" si="0"/>
        <v>0</v>
      </c>
      <c r="T35" s="32"/>
      <c r="U35" s="22">
        <f t="shared" si="3"/>
        <v>0</v>
      </c>
      <c r="V35" s="39"/>
      <c r="W35" s="40"/>
      <c r="X35" s="40"/>
      <c r="Y35" s="41"/>
      <c r="Z35" s="37">
        <f t="shared" si="1"/>
        <v>0</v>
      </c>
      <c r="AA35" s="38">
        <f t="shared" si="2"/>
        <v>0</v>
      </c>
    </row>
    <row r="36" spans="14:27" ht="17.25">
      <c r="N36" s="29"/>
      <c r="O36" s="30" t="s">
        <v>42</v>
      </c>
      <c r="P36" s="31">
        <v>41</v>
      </c>
      <c r="Q36" s="31">
        <v>100</v>
      </c>
      <c r="R36" s="32"/>
      <c r="S36" s="33">
        <f t="shared" si="0"/>
        <v>0</v>
      </c>
      <c r="T36" s="32">
        <v>1</v>
      </c>
      <c r="U36" s="22">
        <f t="shared" si="3"/>
        <v>20.5</v>
      </c>
      <c r="V36" s="39"/>
      <c r="W36" s="40"/>
      <c r="X36" s="40"/>
      <c r="Y36" s="41"/>
      <c r="Z36" s="37">
        <f t="shared" si="1"/>
        <v>20.5</v>
      </c>
      <c r="AA36" s="38">
        <f t="shared" si="2"/>
        <v>0</v>
      </c>
    </row>
    <row r="37" spans="14:27" ht="17.25">
      <c r="N37" s="29"/>
      <c r="O37" s="30" t="s">
        <v>43</v>
      </c>
      <c r="P37" s="31">
        <v>40</v>
      </c>
      <c r="Q37" s="31"/>
      <c r="R37" s="32"/>
      <c r="S37" s="33">
        <f t="shared" si="0"/>
        <v>0</v>
      </c>
      <c r="T37" s="32"/>
      <c r="U37" s="22">
        <f t="shared" si="3"/>
        <v>0</v>
      </c>
      <c r="V37" s="39"/>
      <c r="W37" s="40"/>
      <c r="X37" s="40"/>
      <c r="Y37" s="41"/>
      <c r="Z37" s="37">
        <f t="shared" si="1"/>
        <v>0</v>
      </c>
      <c r="AA37" s="38">
        <f t="shared" si="2"/>
        <v>0</v>
      </c>
    </row>
    <row r="38" spans="14:27" ht="17.25">
      <c r="N38" s="29"/>
      <c r="O38" s="30" t="s">
        <v>44</v>
      </c>
      <c r="P38" s="31">
        <v>40</v>
      </c>
      <c r="Q38" s="31"/>
      <c r="R38" s="32"/>
      <c r="S38" s="33">
        <f t="shared" si="0"/>
        <v>0</v>
      </c>
      <c r="T38" s="32"/>
      <c r="U38" s="22">
        <f t="shared" si="3"/>
        <v>0</v>
      </c>
      <c r="V38" s="39"/>
      <c r="W38" s="40"/>
      <c r="X38" s="40"/>
      <c r="Y38" s="41"/>
      <c r="Z38" s="37">
        <f t="shared" si="1"/>
        <v>0</v>
      </c>
      <c r="AA38" s="38">
        <f t="shared" si="2"/>
        <v>0</v>
      </c>
    </row>
    <row r="39" spans="14:27" ht="17.25">
      <c r="N39" s="29"/>
      <c r="O39" s="30" t="s">
        <v>45</v>
      </c>
      <c r="P39" s="31">
        <v>82</v>
      </c>
      <c r="Q39" s="31"/>
      <c r="R39" s="32"/>
      <c r="S39" s="33">
        <f t="shared" si="0"/>
        <v>0</v>
      </c>
      <c r="T39" s="32"/>
      <c r="U39" s="22">
        <f t="shared" si="3"/>
        <v>0</v>
      </c>
      <c r="V39" s="39"/>
      <c r="W39" s="40"/>
      <c r="X39" s="40"/>
      <c r="Y39" s="41"/>
      <c r="Z39" s="37">
        <f t="shared" si="1"/>
        <v>0</v>
      </c>
      <c r="AA39" s="38">
        <f t="shared" si="2"/>
        <v>0</v>
      </c>
    </row>
    <row r="40" spans="14:27" ht="17.25">
      <c r="N40" s="29"/>
      <c r="O40" s="30" t="s">
        <v>46</v>
      </c>
      <c r="P40" s="31">
        <v>45</v>
      </c>
      <c r="Q40" s="31">
        <v>70</v>
      </c>
      <c r="R40" s="32"/>
      <c r="S40" s="33">
        <f t="shared" si="0"/>
        <v>0</v>
      </c>
      <c r="T40" s="32">
        <v>2</v>
      </c>
      <c r="U40" s="22">
        <f t="shared" si="3"/>
        <v>45</v>
      </c>
      <c r="V40" s="39"/>
      <c r="W40" s="40"/>
      <c r="X40" s="40"/>
      <c r="Y40" s="41"/>
      <c r="Z40" s="37">
        <f t="shared" si="1"/>
        <v>31.5</v>
      </c>
      <c r="AA40" s="38">
        <f t="shared" si="2"/>
        <v>0</v>
      </c>
    </row>
    <row r="41" spans="14:27" ht="17.25">
      <c r="N41" s="29"/>
      <c r="O41" s="30" t="s">
        <v>47</v>
      </c>
      <c r="P41" s="31">
        <v>65</v>
      </c>
      <c r="Q41" s="31"/>
      <c r="R41" s="32"/>
      <c r="S41" s="33">
        <f t="shared" si="0"/>
        <v>0</v>
      </c>
      <c r="T41" s="32"/>
      <c r="U41" s="22">
        <f t="shared" si="3"/>
        <v>0</v>
      </c>
      <c r="V41" s="39"/>
      <c r="W41" s="40"/>
      <c r="X41" s="40"/>
      <c r="Y41" s="41"/>
      <c r="Z41" s="37">
        <f t="shared" si="1"/>
        <v>0</v>
      </c>
      <c r="AA41" s="38">
        <f t="shared" si="2"/>
        <v>0</v>
      </c>
    </row>
    <row r="42" spans="14:27" ht="17.25">
      <c r="N42" s="29"/>
      <c r="O42" s="30" t="s">
        <v>48</v>
      </c>
      <c r="P42" s="31">
        <v>100</v>
      </c>
      <c r="Q42" s="31"/>
      <c r="R42" s="32"/>
      <c r="S42" s="33">
        <f t="shared" si="0"/>
        <v>0</v>
      </c>
      <c r="T42" s="32"/>
      <c r="U42" s="22">
        <f t="shared" si="3"/>
        <v>0</v>
      </c>
      <c r="V42" s="39"/>
      <c r="W42" s="40"/>
      <c r="X42" s="40"/>
      <c r="Y42" s="41"/>
      <c r="Z42" s="37">
        <f t="shared" si="1"/>
        <v>0</v>
      </c>
      <c r="AA42" s="38">
        <f t="shared" si="2"/>
        <v>0</v>
      </c>
    </row>
    <row r="43" spans="14:27" ht="17.25">
      <c r="N43" s="29"/>
      <c r="O43" s="30" t="s">
        <v>49</v>
      </c>
      <c r="P43" s="31">
        <v>55</v>
      </c>
      <c r="Q43" s="31"/>
      <c r="R43" s="32"/>
      <c r="S43" s="33">
        <f t="shared" si="0"/>
        <v>0</v>
      </c>
      <c r="T43" s="32"/>
      <c r="U43" s="22">
        <f t="shared" si="3"/>
        <v>0</v>
      </c>
      <c r="V43" s="39"/>
      <c r="W43" s="40"/>
      <c r="X43" s="40"/>
      <c r="Y43" s="41"/>
      <c r="Z43" s="37">
        <f t="shared" si="1"/>
        <v>0</v>
      </c>
      <c r="AA43" s="38">
        <f t="shared" si="2"/>
        <v>0</v>
      </c>
    </row>
    <row r="44" spans="14:27" ht="17.25">
      <c r="N44" s="29"/>
      <c r="O44" s="30" t="s">
        <v>50</v>
      </c>
      <c r="P44" s="31">
        <v>94</v>
      </c>
      <c r="Q44" s="31"/>
      <c r="R44" s="32"/>
      <c r="S44" s="33">
        <f t="shared" si="0"/>
        <v>0</v>
      </c>
      <c r="T44" s="32"/>
      <c r="U44" s="22">
        <f t="shared" si="3"/>
        <v>0</v>
      </c>
      <c r="V44" s="39"/>
      <c r="W44" s="40"/>
      <c r="X44" s="40"/>
      <c r="Y44" s="41"/>
      <c r="Z44" s="37">
        <f t="shared" si="1"/>
        <v>0</v>
      </c>
      <c r="AA44" s="38">
        <f t="shared" si="2"/>
        <v>0</v>
      </c>
    </row>
    <row r="45" spans="14:27" ht="17.25">
      <c r="N45" s="29"/>
      <c r="O45" s="30" t="s">
        <v>51</v>
      </c>
      <c r="P45" s="31">
        <v>38</v>
      </c>
      <c r="Q45" s="31"/>
      <c r="R45" s="42"/>
      <c r="S45" s="33">
        <f t="shared" si="0"/>
        <v>0</v>
      </c>
      <c r="T45" s="42"/>
      <c r="U45" s="22">
        <f t="shared" si="3"/>
        <v>0</v>
      </c>
      <c r="V45" s="39"/>
      <c r="W45" s="40"/>
      <c r="X45" s="40"/>
      <c r="Y45" s="41"/>
      <c r="Z45" s="37">
        <f t="shared" si="1"/>
        <v>0</v>
      </c>
      <c r="AA45" s="38">
        <f t="shared" si="2"/>
        <v>0</v>
      </c>
    </row>
    <row r="46" spans="14:27" ht="17.25">
      <c r="N46" s="29"/>
      <c r="O46" s="30" t="s">
        <v>52</v>
      </c>
      <c r="P46" s="31">
        <v>38</v>
      </c>
      <c r="Q46" s="31">
        <v>100</v>
      </c>
      <c r="R46" s="42">
        <v>1</v>
      </c>
      <c r="S46" s="33">
        <f t="shared" si="0"/>
        <v>28.5</v>
      </c>
      <c r="T46" s="42">
        <v>1</v>
      </c>
      <c r="U46" s="22">
        <f t="shared" si="3"/>
        <v>19</v>
      </c>
      <c r="V46" s="39"/>
      <c r="W46" s="40"/>
      <c r="X46" s="40"/>
      <c r="Y46" s="41"/>
      <c r="Z46" s="37">
        <f t="shared" si="1"/>
        <v>47.5</v>
      </c>
      <c r="AA46" s="38">
        <f t="shared" si="2"/>
        <v>38</v>
      </c>
    </row>
    <row r="47" spans="14:27" ht="17.25">
      <c r="N47" s="29"/>
      <c r="O47" s="30" t="s">
        <v>53</v>
      </c>
      <c r="P47" s="31">
        <v>30</v>
      </c>
      <c r="Q47" s="31">
        <v>100</v>
      </c>
      <c r="R47" s="42"/>
      <c r="S47" s="33">
        <f t="shared" si="0"/>
        <v>0</v>
      </c>
      <c r="T47" s="42"/>
      <c r="U47" s="22">
        <f t="shared" si="3"/>
        <v>0</v>
      </c>
      <c r="V47" s="39"/>
      <c r="W47" s="40"/>
      <c r="X47" s="40"/>
      <c r="Y47" s="41"/>
      <c r="Z47" s="37">
        <f t="shared" si="1"/>
        <v>0</v>
      </c>
      <c r="AA47" s="38">
        <f t="shared" si="2"/>
        <v>0</v>
      </c>
    </row>
    <row r="48" spans="14:27" ht="17.25">
      <c r="N48" s="29"/>
      <c r="O48" s="30" t="s">
        <v>54</v>
      </c>
      <c r="P48" s="31">
        <v>42</v>
      </c>
      <c r="Q48" s="31">
        <v>100</v>
      </c>
      <c r="R48" s="42">
        <v>3</v>
      </c>
      <c r="S48" s="33">
        <f t="shared" si="0"/>
        <v>94.5</v>
      </c>
      <c r="T48" s="42"/>
      <c r="U48" s="22">
        <f t="shared" si="3"/>
        <v>0</v>
      </c>
      <c r="V48" s="39"/>
      <c r="W48" s="40"/>
      <c r="X48" s="40"/>
      <c r="Y48" s="41"/>
      <c r="Z48" s="37">
        <f t="shared" si="1"/>
        <v>94.5</v>
      </c>
      <c r="AA48" s="38">
        <f t="shared" si="2"/>
        <v>126</v>
      </c>
    </row>
    <row r="49" spans="14:27" ht="17.25">
      <c r="N49" s="29"/>
      <c r="O49" s="30" t="s">
        <v>55</v>
      </c>
      <c r="P49" s="31">
        <v>30</v>
      </c>
      <c r="Q49" s="31"/>
      <c r="R49" s="42"/>
      <c r="S49" s="33">
        <f t="shared" si="0"/>
        <v>0</v>
      </c>
      <c r="T49" s="42"/>
      <c r="U49" s="22">
        <f t="shared" si="3"/>
        <v>0</v>
      </c>
      <c r="V49" s="39"/>
      <c r="W49" s="40"/>
      <c r="X49" s="40"/>
      <c r="Y49" s="41"/>
      <c r="Z49" s="37">
        <f t="shared" si="1"/>
        <v>0</v>
      </c>
      <c r="AA49" s="38">
        <f t="shared" si="2"/>
        <v>0</v>
      </c>
    </row>
    <row r="50" spans="14:27" ht="17.25">
      <c r="N50" s="29"/>
      <c r="O50" s="30" t="s">
        <v>56</v>
      </c>
      <c r="P50" s="31">
        <v>41</v>
      </c>
      <c r="Q50" s="31">
        <v>100</v>
      </c>
      <c r="R50" s="42"/>
      <c r="S50" s="33">
        <f t="shared" si="0"/>
        <v>0</v>
      </c>
      <c r="T50" s="42">
        <v>2</v>
      </c>
      <c r="U50" s="22">
        <f t="shared" si="3"/>
        <v>41</v>
      </c>
      <c r="V50" s="39"/>
      <c r="W50" s="40"/>
      <c r="X50" s="40"/>
      <c r="Y50" s="41"/>
      <c r="Z50" s="37">
        <f t="shared" si="1"/>
        <v>41</v>
      </c>
      <c r="AA50" s="38">
        <f t="shared" si="2"/>
        <v>0</v>
      </c>
    </row>
    <row r="51" spans="14:27" ht="17.25">
      <c r="N51" s="29"/>
      <c r="O51" s="30" t="s">
        <v>57</v>
      </c>
      <c r="P51" s="31">
        <v>25</v>
      </c>
      <c r="Q51" s="31">
        <v>80</v>
      </c>
      <c r="R51" s="42">
        <v>1</v>
      </c>
      <c r="S51" s="33">
        <f t="shared" si="0"/>
        <v>18.75</v>
      </c>
      <c r="T51" s="42">
        <v>24</v>
      </c>
      <c r="U51" s="22">
        <f t="shared" si="3"/>
        <v>300</v>
      </c>
      <c r="V51" s="39"/>
      <c r="W51" s="40"/>
      <c r="X51" s="40"/>
      <c r="Y51" s="41"/>
      <c r="Z51" s="37">
        <f t="shared" si="1"/>
        <v>255</v>
      </c>
      <c r="AA51" s="38">
        <f t="shared" si="2"/>
        <v>20</v>
      </c>
    </row>
    <row r="52" spans="14:27" ht="17.25">
      <c r="N52" s="29"/>
      <c r="O52" s="30" t="s">
        <v>58</v>
      </c>
      <c r="P52" s="31">
        <v>30</v>
      </c>
      <c r="Q52" s="31">
        <v>90</v>
      </c>
      <c r="R52" s="43">
        <v>1</v>
      </c>
      <c r="S52" s="33">
        <f t="shared" si="0"/>
        <v>22.5</v>
      </c>
      <c r="T52" s="43">
        <v>8</v>
      </c>
      <c r="U52" s="22">
        <f t="shared" si="3"/>
        <v>120</v>
      </c>
      <c r="V52" s="39"/>
      <c r="W52" s="40"/>
      <c r="X52" s="40"/>
      <c r="Y52" s="41"/>
      <c r="Z52" s="37">
        <f t="shared" si="1"/>
        <v>128.25</v>
      </c>
      <c r="AA52" s="38">
        <f t="shared" si="2"/>
        <v>27</v>
      </c>
    </row>
    <row r="53" spans="14:27" ht="17.25">
      <c r="N53" s="29"/>
      <c r="O53" s="30" t="s">
        <v>59</v>
      </c>
      <c r="P53" s="31">
        <v>28</v>
      </c>
      <c r="Q53" s="31"/>
      <c r="R53" s="43"/>
      <c r="S53" s="33">
        <f t="shared" si="0"/>
        <v>0</v>
      </c>
      <c r="T53" s="43"/>
      <c r="U53" s="22">
        <f t="shared" si="3"/>
        <v>0</v>
      </c>
      <c r="V53" s="39"/>
      <c r="W53" s="40"/>
      <c r="X53" s="40"/>
      <c r="Y53" s="41"/>
      <c r="Z53" s="37">
        <f t="shared" si="1"/>
        <v>0</v>
      </c>
      <c r="AA53" s="38">
        <f t="shared" si="2"/>
        <v>0</v>
      </c>
    </row>
    <row r="54" spans="14:27" ht="17.25">
      <c r="N54" s="29"/>
      <c r="O54" s="30" t="s">
        <v>60</v>
      </c>
      <c r="P54" s="31">
        <v>20</v>
      </c>
      <c r="Q54" s="31"/>
      <c r="R54" s="43"/>
      <c r="S54" s="33">
        <f t="shared" si="0"/>
        <v>0</v>
      </c>
      <c r="T54" s="43"/>
      <c r="U54" s="22">
        <f t="shared" si="3"/>
        <v>0</v>
      </c>
      <c r="V54" s="39"/>
      <c r="W54" s="40"/>
      <c r="X54" s="40"/>
      <c r="Y54" s="41"/>
      <c r="Z54" s="37">
        <f t="shared" si="1"/>
        <v>0</v>
      </c>
      <c r="AA54" s="38">
        <f t="shared" si="2"/>
        <v>0</v>
      </c>
    </row>
    <row r="55" spans="14:27" ht="17.25">
      <c r="N55" s="29"/>
      <c r="O55" s="30" t="s">
        <v>61</v>
      </c>
      <c r="P55" s="31">
        <v>65</v>
      </c>
      <c r="Q55" s="31">
        <v>50</v>
      </c>
      <c r="R55" s="32"/>
      <c r="S55" s="33">
        <f t="shared" si="0"/>
        <v>0</v>
      </c>
      <c r="T55" s="43">
        <v>6</v>
      </c>
      <c r="U55" s="22">
        <f t="shared" si="3"/>
        <v>195</v>
      </c>
      <c r="V55" s="39"/>
      <c r="W55" s="40"/>
      <c r="X55" s="40"/>
      <c r="Y55" s="41"/>
      <c r="Z55" s="37">
        <f t="shared" si="1"/>
        <v>97.5</v>
      </c>
      <c r="AA55" s="38">
        <f t="shared" si="2"/>
        <v>0</v>
      </c>
    </row>
    <row r="56" spans="14:27" ht="17.25">
      <c r="N56" s="29"/>
      <c r="O56" s="30" t="s">
        <v>62</v>
      </c>
      <c r="P56" s="31">
        <v>35</v>
      </c>
      <c r="Q56" s="31"/>
      <c r="R56" s="32"/>
      <c r="S56" s="33">
        <f t="shared" si="0"/>
        <v>0</v>
      </c>
      <c r="T56" s="32"/>
      <c r="U56" s="22">
        <f t="shared" si="3"/>
        <v>0</v>
      </c>
      <c r="V56" s="39"/>
      <c r="W56" s="40"/>
      <c r="X56" s="40"/>
      <c r="Y56" s="41"/>
      <c r="Z56" s="37">
        <f t="shared" si="1"/>
        <v>0</v>
      </c>
      <c r="AA56" s="38">
        <f t="shared" si="2"/>
        <v>0</v>
      </c>
    </row>
    <row r="57" spans="14:27" ht="17.25">
      <c r="N57" s="29"/>
      <c r="O57" s="30" t="s">
        <v>63</v>
      </c>
      <c r="P57" s="31">
        <v>59</v>
      </c>
      <c r="Q57" s="31"/>
      <c r="R57" s="32"/>
      <c r="S57" s="33">
        <f t="shared" si="0"/>
        <v>0</v>
      </c>
      <c r="T57" s="32"/>
      <c r="U57" s="22">
        <f t="shared" si="3"/>
        <v>0</v>
      </c>
      <c r="V57" s="39"/>
      <c r="W57" s="40"/>
      <c r="X57" s="40"/>
      <c r="Y57" s="41"/>
      <c r="Z57" s="37">
        <f t="shared" si="1"/>
        <v>0</v>
      </c>
      <c r="AA57" s="38">
        <f t="shared" si="2"/>
        <v>0</v>
      </c>
    </row>
    <row r="58" spans="14:27" ht="17.25">
      <c r="N58" s="29"/>
      <c r="O58" s="30" t="s">
        <v>64</v>
      </c>
      <c r="P58" s="31">
        <v>75</v>
      </c>
      <c r="Q58" s="31"/>
      <c r="R58" s="32"/>
      <c r="S58" s="33">
        <f t="shared" si="0"/>
        <v>0</v>
      </c>
      <c r="T58" s="32"/>
      <c r="U58" s="22">
        <f t="shared" si="3"/>
        <v>0</v>
      </c>
      <c r="V58" s="39"/>
      <c r="W58" s="40"/>
      <c r="X58" s="40"/>
      <c r="Y58" s="41"/>
      <c r="Z58" s="37">
        <f t="shared" si="1"/>
        <v>0</v>
      </c>
      <c r="AA58" s="38">
        <f t="shared" si="2"/>
        <v>0</v>
      </c>
    </row>
    <row r="59" spans="14:27" ht="17.25">
      <c r="N59" s="29"/>
      <c r="O59" s="30" t="s">
        <v>65</v>
      </c>
      <c r="P59" s="31">
        <v>160</v>
      </c>
      <c r="Q59" s="31"/>
      <c r="R59" s="32"/>
      <c r="S59" s="33">
        <f t="shared" si="0"/>
        <v>0</v>
      </c>
      <c r="T59" s="32"/>
      <c r="U59" s="22">
        <f t="shared" si="3"/>
        <v>0</v>
      </c>
      <c r="V59" s="39"/>
      <c r="W59" s="40"/>
      <c r="X59" s="40"/>
      <c r="Y59" s="41"/>
      <c r="Z59" s="37">
        <f t="shared" si="1"/>
        <v>0</v>
      </c>
      <c r="AA59" s="38">
        <f t="shared" si="2"/>
        <v>0</v>
      </c>
    </row>
    <row r="60" spans="14:27" ht="17.25">
      <c r="N60" s="29"/>
      <c r="O60" s="30" t="s">
        <v>66</v>
      </c>
      <c r="P60" s="31">
        <v>94</v>
      </c>
      <c r="Q60" s="31"/>
      <c r="R60" s="32"/>
      <c r="S60" s="33">
        <f t="shared" si="0"/>
        <v>0</v>
      </c>
      <c r="T60" s="32"/>
      <c r="U60" s="22">
        <f t="shared" si="3"/>
        <v>0</v>
      </c>
      <c r="V60" s="39"/>
      <c r="W60" s="40"/>
      <c r="X60" s="40"/>
      <c r="Y60" s="41"/>
      <c r="Z60" s="37">
        <f t="shared" si="1"/>
        <v>0</v>
      </c>
      <c r="AA60" s="38">
        <f t="shared" si="2"/>
        <v>0</v>
      </c>
    </row>
    <row r="61" spans="14:27" ht="17.25">
      <c r="N61" s="29"/>
      <c r="O61" s="30" t="s">
        <v>67</v>
      </c>
      <c r="P61" s="31">
        <v>210</v>
      </c>
      <c r="Q61" s="31"/>
      <c r="R61" s="32"/>
      <c r="S61" s="33">
        <f t="shared" si="0"/>
        <v>0</v>
      </c>
      <c r="T61" s="32"/>
      <c r="U61" s="22">
        <f t="shared" si="3"/>
        <v>0</v>
      </c>
      <c r="V61" s="39"/>
      <c r="W61" s="40"/>
      <c r="X61" s="40"/>
      <c r="Y61" s="41"/>
      <c r="Z61" s="37">
        <f t="shared" si="1"/>
        <v>0</v>
      </c>
      <c r="AA61" s="38">
        <f t="shared" si="2"/>
        <v>0</v>
      </c>
    </row>
    <row r="62" spans="14:27" ht="17.25">
      <c r="N62" s="29"/>
      <c r="O62" s="30" t="s">
        <v>68</v>
      </c>
      <c r="P62" s="31">
        <v>25</v>
      </c>
      <c r="Q62" s="31"/>
      <c r="R62" s="32"/>
      <c r="S62" s="33">
        <f t="shared" si="0"/>
        <v>0</v>
      </c>
      <c r="T62" s="32"/>
      <c r="U62" s="22">
        <f t="shared" si="3"/>
        <v>0</v>
      </c>
      <c r="V62" s="39"/>
      <c r="W62" s="40"/>
      <c r="X62" s="40"/>
      <c r="Y62" s="41"/>
      <c r="Z62" s="37">
        <f t="shared" si="1"/>
        <v>0</v>
      </c>
      <c r="AA62" s="38">
        <f t="shared" si="2"/>
        <v>0</v>
      </c>
    </row>
    <row r="63" spans="14:27" ht="17.25">
      <c r="N63" s="29"/>
      <c r="O63" s="30" t="s">
        <v>68</v>
      </c>
      <c r="P63" s="31">
        <v>35</v>
      </c>
      <c r="Q63" s="31"/>
      <c r="R63" s="32"/>
      <c r="S63" s="33">
        <f t="shared" si="0"/>
        <v>0</v>
      </c>
      <c r="T63" s="32"/>
      <c r="U63" s="22">
        <f t="shared" si="3"/>
        <v>0</v>
      </c>
      <c r="V63" s="39"/>
      <c r="W63" s="40"/>
      <c r="X63" s="40"/>
      <c r="Y63" s="41"/>
      <c r="Z63" s="37">
        <f t="shared" si="1"/>
        <v>0</v>
      </c>
      <c r="AA63" s="38">
        <f t="shared" si="2"/>
        <v>0</v>
      </c>
    </row>
    <row r="64" spans="14:27" ht="17.25">
      <c r="N64" s="29"/>
      <c r="O64" s="30" t="s">
        <v>69</v>
      </c>
      <c r="P64" s="31">
        <v>90</v>
      </c>
      <c r="Q64" s="31"/>
      <c r="R64" s="32"/>
      <c r="S64" s="33">
        <f t="shared" si="0"/>
        <v>0</v>
      </c>
      <c r="T64" s="32"/>
      <c r="U64" s="22">
        <f t="shared" si="3"/>
        <v>0</v>
      </c>
      <c r="V64" s="39"/>
      <c r="W64" s="40"/>
      <c r="X64" s="40"/>
      <c r="Y64" s="41"/>
      <c r="Z64" s="37">
        <f t="shared" si="1"/>
        <v>0</v>
      </c>
      <c r="AA64" s="38">
        <f t="shared" si="2"/>
        <v>0</v>
      </c>
    </row>
    <row r="65" spans="14:27" ht="17.25">
      <c r="N65" s="29"/>
      <c r="O65" s="30" t="s">
        <v>70</v>
      </c>
      <c r="P65" s="31">
        <v>47</v>
      </c>
      <c r="Q65" s="31">
        <v>50</v>
      </c>
      <c r="R65" s="32">
        <v>1</v>
      </c>
      <c r="S65" s="33">
        <f t="shared" si="0"/>
        <v>35.25</v>
      </c>
      <c r="T65" s="32"/>
      <c r="U65" s="22">
        <f t="shared" si="3"/>
        <v>0</v>
      </c>
      <c r="V65" s="39"/>
      <c r="W65" s="40"/>
      <c r="X65" s="40"/>
      <c r="Y65" s="41"/>
      <c r="Z65" s="37">
        <f t="shared" si="1"/>
        <v>17.625</v>
      </c>
      <c r="AA65" s="38">
        <f t="shared" si="2"/>
        <v>23.5</v>
      </c>
    </row>
    <row r="66" spans="14:27" ht="17.25">
      <c r="N66" s="29"/>
      <c r="O66" s="30" t="s">
        <v>71</v>
      </c>
      <c r="P66" s="31">
        <v>65</v>
      </c>
      <c r="Q66" s="31"/>
      <c r="R66" s="32"/>
      <c r="S66" s="33">
        <f t="shared" si="0"/>
        <v>0</v>
      </c>
      <c r="T66" s="32"/>
      <c r="U66" s="22">
        <f t="shared" si="3"/>
        <v>0</v>
      </c>
      <c r="V66" s="39"/>
      <c r="W66" s="40"/>
      <c r="X66" s="40"/>
      <c r="Y66" s="41"/>
      <c r="Z66" s="37">
        <f t="shared" si="1"/>
        <v>0</v>
      </c>
      <c r="AA66" s="38">
        <f t="shared" si="2"/>
        <v>0</v>
      </c>
    </row>
    <row r="67" spans="14:27" ht="17.25">
      <c r="N67" s="29"/>
      <c r="O67" s="30" t="s">
        <v>72</v>
      </c>
      <c r="P67" s="31">
        <v>95</v>
      </c>
      <c r="Q67" s="31"/>
      <c r="R67" s="32"/>
      <c r="S67" s="33">
        <f t="shared" si="0"/>
        <v>0</v>
      </c>
      <c r="T67" s="32"/>
      <c r="U67" s="22">
        <f t="shared" si="3"/>
        <v>0</v>
      </c>
      <c r="V67" s="39"/>
      <c r="W67" s="40"/>
      <c r="X67" s="40"/>
      <c r="Y67" s="41"/>
      <c r="Z67" s="37">
        <f t="shared" si="1"/>
        <v>0</v>
      </c>
      <c r="AA67" s="38">
        <f t="shared" si="2"/>
        <v>0</v>
      </c>
    </row>
    <row r="68" spans="14:27" ht="17.25">
      <c r="N68" s="29"/>
      <c r="O68" s="30" t="s">
        <v>73</v>
      </c>
      <c r="P68" s="31">
        <v>65</v>
      </c>
      <c r="Q68" s="31"/>
      <c r="R68" s="32"/>
      <c r="S68" s="33">
        <f t="shared" si="0"/>
        <v>0</v>
      </c>
      <c r="T68" s="32"/>
      <c r="U68" s="22">
        <f t="shared" si="3"/>
        <v>0</v>
      </c>
      <c r="V68" s="39"/>
      <c r="W68" s="40"/>
      <c r="X68" s="40"/>
      <c r="Y68" s="41"/>
      <c r="Z68" s="37">
        <f t="shared" si="1"/>
        <v>0</v>
      </c>
      <c r="AA68" s="38">
        <f t="shared" si="2"/>
        <v>0</v>
      </c>
    </row>
    <row r="69" spans="14:27" ht="17.25">
      <c r="N69" s="29"/>
      <c r="O69" s="30" t="s">
        <v>74</v>
      </c>
      <c r="P69" s="31">
        <v>120</v>
      </c>
      <c r="Q69" s="31"/>
      <c r="R69" s="32"/>
      <c r="S69" s="33">
        <f t="shared" si="0"/>
        <v>0</v>
      </c>
      <c r="T69" s="32"/>
      <c r="U69" s="22">
        <f t="shared" si="3"/>
        <v>0</v>
      </c>
      <c r="V69" s="39"/>
      <c r="W69" s="40"/>
      <c r="X69" s="40"/>
      <c r="Y69" s="41"/>
      <c r="Z69" s="37">
        <f t="shared" si="1"/>
        <v>0</v>
      </c>
      <c r="AA69" s="38">
        <f t="shared" si="2"/>
        <v>0</v>
      </c>
    </row>
    <row r="70" spans="14:27" ht="17.25">
      <c r="N70" s="29"/>
      <c r="O70" s="30" t="s">
        <v>75</v>
      </c>
      <c r="P70" s="31">
        <v>133</v>
      </c>
      <c r="Q70" s="31"/>
      <c r="R70" s="32"/>
      <c r="S70" s="33">
        <f t="shared" si="0"/>
        <v>0</v>
      </c>
      <c r="T70" s="32"/>
      <c r="U70" s="22">
        <f t="shared" si="3"/>
        <v>0</v>
      </c>
      <c r="V70" s="39"/>
      <c r="W70" s="40"/>
      <c r="X70" s="40"/>
      <c r="Y70" s="41"/>
      <c r="Z70" s="37">
        <f t="shared" si="1"/>
        <v>0</v>
      </c>
      <c r="AA70" s="38">
        <f t="shared" si="2"/>
        <v>0</v>
      </c>
    </row>
    <row r="71" spans="14:27" ht="17.25">
      <c r="N71" s="29"/>
      <c r="O71" s="30" t="s">
        <v>76</v>
      </c>
      <c r="P71" s="31">
        <v>157</v>
      </c>
      <c r="Q71" s="31"/>
      <c r="R71" s="32"/>
      <c r="S71" s="33">
        <f t="shared" si="0"/>
        <v>0</v>
      </c>
      <c r="T71" s="32"/>
      <c r="U71" s="22">
        <f t="shared" si="3"/>
        <v>0</v>
      </c>
      <c r="V71" s="39"/>
      <c r="W71" s="40"/>
      <c r="X71" s="40"/>
      <c r="Y71" s="41"/>
      <c r="Z71" s="37">
        <f t="shared" si="1"/>
        <v>0</v>
      </c>
      <c r="AA71" s="38">
        <f t="shared" si="2"/>
        <v>0</v>
      </c>
    </row>
    <row r="72" spans="14:27" ht="17.25">
      <c r="N72" s="22"/>
      <c r="O72" s="30" t="s">
        <v>77</v>
      </c>
      <c r="P72" s="44">
        <v>100</v>
      </c>
      <c r="Q72" s="44"/>
      <c r="R72" s="32"/>
      <c r="S72" s="33">
        <f t="shared" si="0"/>
        <v>0</v>
      </c>
      <c r="T72" s="32"/>
      <c r="U72" s="22">
        <f t="shared" si="3"/>
        <v>0</v>
      </c>
      <c r="V72" s="39"/>
      <c r="W72" s="40"/>
      <c r="X72" s="40"/>
      <c r="Y72" s="41"/>
      <c r="Z72" s="37">
        <f t="shared" si="1"/>
        <v>0</v>
      </c>
      <c r="AA72" s="38">
        <f t="shared" si="2"/>
        <v>0</v>
      </c>
    </row>
    <row r="73" spans="14:27" ht="17.25">
      <c r="N73" s="22"/>
      <c r="O73" s="30" t="s">
        <v>78</v>
      </c>
      <c r="P73" s="44">
        <v>150</v>
      </c>
      <c r="Q73" s="44"/>
      <c r="R73" s="32"/>
      <c r="S73" s="33">
        <f t="shared" si="0"/>
        <v>0</v>
      </c>
      <c r="T73" s="32"/>
      <c r="U73" s="22">
        <f t="shared" si="3"/>
        <v>0</v>
      </c>
      <c r="V73" s="39"/>
      <c r="W73" s="40"/>
      <c r="X73" s="40"/>
      <c r="Y73" s="41"/>
      <c r="Z73" s="37">
        <f>(U73+S73)*Q73/100</f>
        <v>0</v>
      </c>
      <c r="AA73" s="38">
        <f>R73*P73*Q73/100</f>
        <v>0</v>
      </c>
    </row>
    <row r="74" spans="14:27" ht="17.25">
      <c r="N74" s="22"/>
      <c r="O74" s="45" t="s">
        <v>79</v>
      </c>
      <c r="P74" s="46">
        <v>40</v>
      </c>
      <c r="Q74" s="22">
        <v>100</v>
      </c>
      <c r="R74" s="32">
        <v>1</v>
      </c>
      <c r="S74" s="33">
        <f t="shared" si="0"/>
        <v>30</v>
      </c>
      <c r="T74" s="32"/>
      <c r="U74" s="22">
        <f>T74*P74*0.5</f>
        <v>0</v>
      </c>
      <c r="V74" s="39"/>
      <c r="W74" s="40"/>
      <c r="X74" s="40"/>
      <c r="Y74" s="41"/>
      <c r="Z74" s="37">
        <f>(U74+S74)*Q74/100</f>
        <v>30</v>
      </c>
      <c r="AA74" s="38">
        <f>R74*P74*Q74/100</f>
        <v>40</v>
      </c>
    </row>
    <row r="75" spans="14:27" ht="17.25">
      <c r="N75" s="22"/>
      <c r="O75" s="30" t="s">
        <v>80</v>
      </c>
      <c r="P75" s="22">
        <v>35</v>
      </c>
      <c r="Q75" s="22">
        <v>100</v>
      </c>
      <c r="R75" s="32"/>
      <c r="S75" s="33">
        <f>R75*P75*0.75</f>
        <v>0</v>
      </c>
      <c r="T75" s="43">
        <v>6</v>
      </c>
      <c r="U75" s="22">
        <f>T75*P75*0.5</f>
        <v>105</v>
      </c>
      <c r="V75" s="39"/>
      <c r="W75" s="40"/>
      <c r="X75" s="40"/>
      <c r="Y75" s="41"/>
      <c r="Z75" s="37">
        <f>(U75+S75)*Q75/100</f>
        <v>105</v>
      </c>
      <c r="AA75" s="38">
        <f>R75*P75*Q75/100</f>
        <v>0</v>
      </c>
    </row>
    <row r="76" spans="14:27" ht="17.25">
      <c r="N76" s="22"/>
      <c r="O76" s="30"/>
      <c r="P76" s="22"/>
      <c r="Q76" s="22"/>
      <c r="R76" s="32"/>
      <c r="S76" s="33">
        <f>R76*P76*0.75</f>
        <v>0</v>
      </c>
      <c r="T76" s="32"/>
      <c r="U76" s="22">
        <f>T76*P76*0.5</f>
        <v>0</v>
      </c>
      <c r="V76" s="39"/>
      <c r="W76" s="40"/>
      <c r="X76" s="40"/>
      <c r="Y76" s="41"/>
      <c r="Z76" s="37">
        <f>(U76+S76)*Q76/100</f>
        <v>0</v>
      </c>
      <c r="AA76" s="38">
        <f>R76*P76*Q76/100</f>
        <v>0</v>
      </c>
    </row>
    <row r="77" spans="14:27" ht="17.25">
      <c r="N77" s="22"/>
      <c r="O77" s="30"/>
      <c r="P77" s="22"/>
      <c r="Q77" s="22"/>
      <c r="R77" s="32"/>
      <c r="S77" s="33">
        <f>R77*P77*0.75</f>
        <v>0</v>
      </c>
      <c r="T77" s="32"/>
      <c r="U77" s="22">
        <f>T77*P77*0.5</f>
        <v>0</v>
      </c>
      <c r="V77" s="39"/>
      <c r="W77" s="40"/>
      <c r="X77" s="40"/>
      <c r="Y77" s="41"/>
      <c r="Z77" s="37">
        <f>(U77+S77)*Q77/100</f>
        <v>0</v>
      </c>
      <c r="AA77" s="38">
        <f>R77*P77*Q77/100</f>
        <v>0</v>
      </c>
    </row>
    <row r="78" spans="14:27">
      <c r="N78" s="47" t="s">
        <v>81</v>
      </c>
      <c r="O78" s="48"/>
      <c r="P78" s="49"/>
      <c r="Q78" s="50"/>
      <c r="R78" s="51">
        <f>SUM(R8:R77)</f>
        <v>65</v>
      </c>
      <c r="S78" s="51">
        <f>SUM(S8:S77)</f>
        <v>3480.75</v>
      </c>
      <c r="T78" s="51">
        <f>SUM(T8:T77)</f>
        <v>155</v>
      </c>
      <c r="U78" s="51">
        <f>SUM(U8:U77)</f>
        <v>4334</v>
      </c>
      <c r="V78" s="52"/>
      <c r="W78" s="52"/>
      <c r="X78" s="52"/>
      <c r="Y78" s="52"/>
      <c r="Z78" s="53">
        <f>SUM(Z8:Z77)</f>
        <v>3447.9500000000003</v>
      </c>
      <c r="AA78" s="53">
        <f>SUM(AA8:AA77)</f>
        <v>2386.4</v>
      </c>
    </row>
    <row r="79" spans="14:27">
      <c r="N79" s="54" t="s">
        <v>82</v>
      </c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6"/>
    </row>
    <row r="80" spans="14:27">
      <c r="N80" s="57"/>
      <c r="O80" s="58"/>
      <c r="P80" s="58"/>
      <c r="Q80" s="59"/>
      <c r="R80" s="59"/>
      <c r="S80" s="59"/>
      <c r="T80" s="59"/>
      <c r="U80" s="59"/>
      <c r="V80" s="21" t="s">
        <v>83</v>
      </c>
      <c r="W80" s="22" t="s">
        <v>10</v>
      </c>
      <c r="X80" s="21" t="s">
        <v>84</v>
      </c>
      <c r="Y80" s="22" t="s">
        <v>12</v>
      </c>
      <c r="Z80" s="58"/>
      <c r="AA80" s="60"/>
    </row>
    <row r="81" spans="14:27" ht="17.25">
      <c r="N81" s="61">
        <v>1</v>
      </c>
      <c r="O81" s="62" t="s">
        <v>85</v>
      </c>
      <c r="P81" s="22">
        <v>9</v>
      </c>
      <c r="Q81" s="63">
        <v>50</v>
      </c>
      <c r="R81" s="64"/>
      <c r="S81" s="65"/>
      <c r="T81" s="65"/>
      <c r="U81" s="65"/>
      <c r="V81" s="66">
        <v>1</v>
      </c>
      <c r="W81" s="33">
        <f>V81*P81*0.75</f>
        <v>6.75</v>
      </c>
      <c r="X81" s="66">
        <v>3</v>
      </c>
      <c r="Y81" s="33">
        <f>X81*P81*0.5</f>
        <v>13.5</v>
      </c>
      <c r="Z81" s="37">
        <f>(Y81+W81)*Q81/100</f>
        <v>10.125</v>
      </c>
      <c r="AA81" s="38">
        <f>V81*P81*Q81/100</f>
        <v>4.5</v>
      </c>
    </row>
    <row r="82" spans="14:27" ht="42.75">
      <c r="N82" s="61">
        <v>3</v>
      </c>
      <c r="O82" s="67" t="s">
        <v>86</v>
      </c>
      <c r="P82" s="22">
        <v>5</v>
      </c>
      <c r="Q82" s="63">
        <v>100</v>
      </c>
      <c r="R82" s="68"/>
      <c r="S82" s="69"/>
      <c r="T82" s="69"/>
      <c r="U82" s="69"/>
      <c r="V82" s="32">
        <v>34</v>
      </c>
      <c r="W82" s="33">
        <f>V82*P82*0.75</f>
        <v>127.5</v>
      </c>
      <c r="X82" s="32">
        <v>142</v>
      </c>
      <c r="Y82" s="33">
        <f>X82*P82*0.5</f>
        <v>355</v>
      </c>
      <c r="Z82" s="37">
        <f>(Y82+W82)*Q82/100</f>
        <v>482.5</v>
      </c>
      <c r="AA82" s="38">
        <f>V82*P82*Q82/100</f>
        <v>170</v>
      </c>
    </row>
    <row r="83" spans="14:27" ht="17.25">
      <c r="N83" s="70">
        <v>4</v>
      </c>
      <c r="O83" s="67" t="s">
        <v>87</v>
      </c>
      <c r="P83" s="22">
        <v>8</v>
      </c>
      <c r="Q83" s="63">
        <v>100</v>
      </c>
      <c r="R83" s="68"/>
      <c r="S83" s="69"/>
      <c r="T83" s="69"/>
      <c r="U83" s="69"/>
      <c r="V83" s="32">
        <v>5</v>
      </c>
      <c r="W83" s="33">
        <f>V83*P83*0.75</f>
        <v>30</v>
      </c>
      <c r="X83" s="32">
        <v>22</v>
      </c>
      <c r="Y83" s="33">
        <f>X83*P83*0.5</f>
        <v>88</v>
      </c>
      <c r="Z83" s="37">
        <f>(Y83+W83)*Q83/100</f>
        <v>118</v>
      </c>
      <c r="AA83" s="38">
        <f>V83*P83*Q83/100</f>
        <v>40</v>
      </c>
    </row>
    <row r="84" spans="14:27" ht="17.25">
      <c r="N84" s="70"/>
      <c r="O84" s="67"/>
      <c r="P84" s="22"/>
      <c r="Q84" s="63"/>
      <c r="R84" s="71"/>
      <c r="S84" s="72"/>
      <c r="T84" s="72"/>
      <c r="U84" s="72"/>
      <c r="V84" s="32"/>
      <c r="W84" s="33">
        <f>V84*P84*0.75</f>
        <v>0</v>
      </c>
      <c r="X84" s="32"/>
      <c r="Y84" s="33">
        <f>X84*P84*0.5</f>
        <v>0</v>
      </c>
      <c r="Z84" s="37">
        <f>(Y84+W84)*Q84/100</f>
        <v>0</v>
      </c>
      <c r="AA84" s="38">
        <f>V84*P84*Q84/100</f>
        <v>0</v>
      </c>
    </row>
    <row r="85" spans="14:27">
      <c r="N85" s="73" t="s">
        <v>81</v>
      </c>
      <c r="O85" s="74"/>
      <c r="P85" s="74"/>
      <c r="Q85" s="74"/>
      <c r="R85" s="74"/>
      <c r="S85" s="74"/>
      <c r="T85" s="74"/>
      <c r="U85" s="74"/>
      <c r="V85" s="53">
        <f t="shared" ref="V85:AA85" si="4">SUM(V81:V84)</f>
        <v>40</v>
      </c>
      <c r="W85" s="53">
        <f t="shared" si="4"/>
        <v>164.25</v>
      </c>
      <c r="X85" s="53">
        <f t="shared" si="4"/>
        <v>167</v>
      </c>
      <c r="Y85" s="53">
        <f t="shared" si="4"/>
        <v>456.5</v>
      </c>
      <c r="Z85" s="53">
        <f t="shared" si="4"/>
        <v>610.625</v>
      </c>
      <c r="AA85" s="53">
        <f t="shared" si="4"/>
        <v>214.5</v>
      </c>
    </row>
    <row r="86" spans="14:27">
      <c r="N86" s="75" t="s">
        <v>88</v>
      </c>
      <c r="O86" s="75"/>
      <c r="P86" s="75"/>
      <c r="Q86" s="75"/>
      <c r="R86" s="75"/>
      <c r="S86" s="75"/>
      <c r="T86" s="75"/>
      <c r="U86" s="75"/>
      <c r="V86" s="75"/>
      <c r="W86" s="75"/>
      <c r="X86" s="75"/>
      <c r="Y86" s="75"/>
      <c r="Z86" s="76">
        <f>Z85+Z78</f>
        <v>4058.5750000000003</v>
      </c>
      <c r="AA86" s="76">
        <f>AA85+AA78</f>
        <v>2600.9</v>
      </c>
    </row>
    <row r="87" spans="14:27">
      <c r="N87" s="77" t="s">
        <v>89</v>
      </c>
      <c r="O87" s="77"/>
      <c r="P87" s="77"/>
      <c r="Q87" s="77"/>
      <c r="R87" s="77"/>
      <c r="S87" s="77"/>
      <c r="T87" s="77"/>
      <c r="U87" s="77"/>
      <c r="V87" s="77"/>
      <c r="W87" s="77"/>
      <c r="X87" s="77"/>
      <c r="Y87" s="77"/>
      <c r="Z87" s="78">
        <f>O96</f>
        <v>2263.8000000000002</v>
      </c>
      <c r="AA87" s="78">
        <f>O96</f>
        <v>2263.8000000000002</v>
      </c>
    </row>
    <row r="88" spans="14:27">
      <c r="N88" s="79" t="s">
        <v>90</v>
      </c>
      <c r="O88" s="79"/>
      <c r="P88" s="79"/>
      <c r="Q88" s="79"/>
      <c r="R88" s="79"/>
      <c r="S88" s="79"/>
      <c r="T88" s="79"/>
      <c r="U88" s="79"/>
      <c r="V88" s="79"/>
      <c r="W88" s="79"/>
      <c r="X88" s="79"/>
      <c r="Y88" s="79"/>
      <c r="Z88" s="80">
        <f>Z86/Z87</f>
        <v>1.7928151780192596</v>
      </c>
      <c r="AA88" s="80">
        <f>AA86/AA87</f>
        <v>1.1489089142150366</v>
      </c>
    </row>
    <row r="89" spans="14:27">
      <c r="N89" s="2"/>
      <c r="O89" s="81" t="s">
        <v>91</v>
      </c>
      <c r="P89" s="81" t="s">
        <v>92</v>
      </c>
      <c r="Q89" s="3"/>
      <c r="R89" s="4"/>
      <c r="S89" s="4"/>
      <c r="T89" s="2"/>
      <c r="U89" s="2"/>
      <c r="V89" s="2"/>
      <c r="W89" s="2"/>
      <c r="X89" s="2"/>
      <c r="Y89" s="2"/>
      <c r="Z89" s="82">
        <v>9</v>
      </c>
      <c r="AA89" s="82">
        <v>10</v>
      </c>
    </row>
    <row r="90" spans="14:27">
      <c r="N90" s="2"/>
      <c r="O90" s="82">
        <v>1970</v>
      </c>
      <c r="P90" s="83" t="s">
        <v>93</v>
      </c>
      <c r="Q90" s="84"/>
      <c r="R90" s="4"/>
      <c r="S90" s="4"/>
      <c r="T90" s="2"/>
      <c r="U90" s="2"/>
      <c r="V90" s="2"/>
      <c r="W90" s="2"/>
      <c r="X90" s="2"/>
      <c r="Y90" s="2"/>
      <c r="Z90" s="2"/>
      <c r="AA90" s="5"/>
    </row>
    <row r="91" spans="14:27">
      <c r="N91" s="2"/>
      <c r="O91" s="85">
        <v>1990</v>
      </c>
      <c r="P91" s="83" t="s">
        <v>94</v>
      </c>
      <c r="R91" s="4"/>
      <c r="S91" s="4"/>
      <c r="T91" s="2"/>
      <c r="U91" s="2"/>
      <c r="V91" s="2"/>
      <c r="W91" s="2"/>
      <c r="X91" s="2"/>
      <c r="Y91" s="2"/>
      <c r="Z91" s="2"/>
      <c r="AA91" s="5"/>
    </row>
    <row r="92" spans="14:27">
      <c r="N92" s="2"/>
      <c r="O92" s="85">
        <v>2189</v>
      </c>
      <c r="P92" s="83" t="s">
        <v>95</v>
      </c>
      <c r="R92" s="4"/>
      <c r="S92" s="4"/>
      <c r="T92" s="2"/>
      <c r="U92" s="2"/>
      <c r="V92" s="2"/>
      <c r="W92" s="2"/>
      <c r="X92" s="2"/>
      <c r="Y92" s="2"/>
      <c r="Z92" s="2"/>
      <c r="AA92" s="5"/>
    </row>
    <row r="93" spans="14:27">
      <c r="N93" s="2"/>
      <c r="O93" s="86">
        <v>2570</v>
      </c>
      <c r="P93" s="83" t="s">
        <v>96</v>
      </c>
      <c r="R93" s="4"/>
      <c r="S93" s="4"/>
      <c r="T93" s="2"/>
      <c r="U93" s="2"/>
      <c r="V93" s="2"/>
      <c r="W93" s="2"/>
      <c r="X93" s="2"/>
      <c r="Y93" s="2"/>
      <c r="Z93" s="2"/>
      <c r="AA93" s="5"/>
    </row>
    <row r="94" spans="14:27">
      <c r="N94" s="5"/>
      <c r="O94" s="87">
        <v>2600</v>
      </c>
      <c r="P94" s="88" t="s">
        <v>97</v>
      </c>
      <c r="R94" s="4"/>
      <c r="S94" s="4"/>
      <c r="T94" s="5"/>
      <c r="U94" s="5"/>
      <c r="V94" s="5"/>
      <c r="W94" s="5"/>
      <c r="X94" s="5"/>
      <c r="Y94" s="5"/>
      <c r="Z94" s="5"/>
      <c r="AA94" s="5"/>
    </row>
    <row r="95" spans="14:27">
      <c r="N95" s="5"/>
      <c r="O95" s="89">
        <f>SUM(O90:O94)</f>
        <v>11319</v>
      </c>
      <c r="P95" s="83" t="s">
        <v>81</v>
      </c>
      <c r="R95" s="4"/>
      <c r="S95" s="4"/>
      <c r="T95" s="5"/>
      <c r="U95" s="5"/>
      <c r="V95" s="5"/>
      <c r="W95" s="5"/>
      <c r="X95" s="5"/>
      <c r="Y95" s="5"/>
      <c r="Z95" s="5"/>
      <c r="AA95" s="5"/>
    </row>
    <row r="96" spans="14:27">
      <c r="N96" s="5"/>
      <c r="O96" s="90">
        <f>O95/5</f>
        <v>2263.8000000000002</v>
      </c>
      <c r="P96" s="83" t="s">
        <v>98</v>
      </c>
      <c r="R96" s="4"/>
      <c r="S96" s="4"/>
      <c r="T96" s="5"/>
      <c r="U96" s="5"/>
      <c r="V96" s="5"/>
      <c r="W96" s="5"/>
      <c r="X96" s="5"/>
      <c r="Y96" s="5"/>
      <c r="Z96" s="5"/>
      <c r="AA96" s="5"/>
    </row>
  </sheetData>
  <mergeCells count="18">
    <mergeCell ref="N86:Y86"/>
    <mergeCell ref="N87:Y87"/>
    <mergeCell ref="N88:Y88"/>
    <mergeCell ref="N7:AA7"/>
    <mergeCell ref="V8:Y77"/>
    <mergeCell ref="N78:P78"/>
    <mergeCell ref="N79:AA79"/>
    <mergeCell ref="R81:U84"/>
    <mergeCell ref="N85:U85"/>
    <mergeCell ref="N2:AA2"/>
    <mergeCell ref="N3:N5"/>
    <mergeCell ref="O3:O5"/>
    <mergeCell ref="P3:P5"/>
    <mergeCell ref="Q3:Q5"/>
    <mergeCell ref="R3:Y3"/>
    <mergeCell ref="Z3:Z5"/>
    <mergeCell ref="AA3:AA5"/>
    <mergeCell ref="R4:Y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2016-12-25T04:45:15Z</dcterms:modified>
</cp:coreProperties>
</file>